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C:\Users\jaspr\Downloads\"/>
    </mc:Choice>
  </mc:AlternateContent>
  <xr:revisionPtr revIDLastSave="0" documentId="8_{B589262A-9142-4AEA-92E1-56296C176C0F}" xr6:coauthVersionLast="47" xr6:coauthVersionMax="47" xr10:uidLastSave="{00000000-0000-0000-0000-000000000000}"/>
  <bookViews>
    <workbookView xWindow="-110" yWindow="-110" windowWidth="19420" windowHeight="10300" firstSheet="7" activeTab="9" xr2:uid="{00000000-000D-0000-FFFF-FFFF00000000}"/>
  </bookViews>
  <sheets>
    <sheet name="Start Up Costs " sheetId="10" r:id="rId1"/>
    <sheet name="Income Statement Year 1 " sheetId="1" r:id="rId2"/>
    <sheet name="Cash Flow Year 1 " sheetId="4" r:id="rId3"/>
    <sheet name="Balance Sheet Year 1 " sheetId="7" r:id="rId4"/>
    <sheet name="Income Statement Year 2 " sheetId="2" r:id="rId5"/>
    <sheet name="Cash Flow Year 2" sheetId="5" r:id="rId6"/>
    <sheet name="Balance Sheet Year 2 " sheetId="8" r:id="rId7"/>
    <sheet name="Income Statement Year 3" sheetId="3" r:id="rId8"/>
    <sheet name="Cash Flow Year 3" sheetId="6"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6" l="1"/>
  <c r="E3" i="6"/>
  <c r="F3" i="6"/>
  <c r="G3" i="6"/>
  <c r="H3" i="6"/>
  <c r="I3" i="6"/>
  <c r="J3" i="6"/>
  <c r="K3" i="6"/>
  <c r="L3" i="6" s="1"/>
  <c r="M3" i="6" s="1"/>
  <c r="C3" i="6"/>
  <c r="D3" i="5"/>
  <c r="E3" i="5"/>
  <c r="F3" i="5"/>
  <c r="G3" i="5"/>
  <c r="H3" i="5"/>
  <c r="I3" i="5"/>
  <c r="J3" i="5"/>
  <c r="K3" i="5"/>
  <c r="L3" i="5" s="1"/>
  <c r="M3" i="5" s="1"/>
  <c r="N3" i="5" s="1"/>
  <c r="C3" i="5"/>
  <c r="E3" i="4"/>
  <c r="F3" i="4"/>
  <c r="G3" i="4"/>
  <c r="H3" i="4"/>
  <c r="I3" i="4"/>
  <c r="J3" i="4"/>
  <c r="K3" i="4"/>
  <c r="L3" i="4"/>
  <c r="M3" i="4"/>
  <c r="N3" i="4"/>
  <c r="D3" i="4"/>
  <c r="C3" i="4"/>
  <c r="D7" i="9"/>
  <c r="C12" i="6"/>
  <c r="C14" i="6" s="1"/>
  <c r="D12" i="6"/>
  <c r="E12" i="6"/>
  <c r="E14" i="6" s="1"/>
  <c r="F12" i="6"/>
  <c r="G12" i="6"/>
  <c r="G14" i="6" s="1"/>
  <c r="H12" i="6"/>
  <c r="I12" i="6"/>
  <c r="I14" i="6" s="1"/>
  <c r="J12" i="6"/>
  <c r="K12" i="6"/>
  <c r="K14" i="6" s="1"/>
  <c r="L12" i="6"/>
  <c r="M12" i="6"/>
  <c r="M14" i="6" s="1"/>
  <c r="B12" i="6"/>
  <c r="B14" i="6" s="1"/>
  <c r="C6" i="6"/>
  <c r="C7" i="6" s="1"/>
  <c r="C27" i="6" s="1"/>
  <c r="G6" i="6"/>
  <c r="G7" i="6" s="1"/>
  <c r="G27" i="6" s="1"/>
  <c r="K6" i="6"/>
  <c r="K7" i="6" s="1"/>
  <c r="K27" i="6" s="1"/>
  <c r="K20" i="6"/>
  <c r="C20" i="6"/>
  <c r="M19" i="6"/>
  <c r="L19" i="6"/>
  <c r="K19" i="6"/>
  <c r="J19" i="6"/>
  <c r="I19" i="6"/>
  <c r="H19" i="6"/>
  <c r="G19" i="6"/>
  <c r="F19" i="6"/>
  <c r="E19" i="6"/>
  <c r="D19" i="6"/>
  <c r="C19" i="6"/>
  <c r="B19" i="6"/>
  <c r="K18" i="6"/>
  <c r="I18" i="6"/>
  <c r="C18" i="6"/>
  <c r="M17" i="6"/>
  <c r="L17" i="6"/>
  <c r="K17" i="6"/>
  <c r="J17" i="6"/>
  <c r="I17" i="6"/>
  <c r="H17" i="6"/>
  <c r="G17" i="6"/>
  <c r="F17" i="6"/>
  <c r="E17" i="6"/>
  <c r="D17" i="6"/>
  <c r="C17" i="6"/>
  <c r="L14" i="6"/>
  <c r="J14" i="6"/>
  <c r="H14" i="6"/>
  <c r="F14" i="6"/>
  <c r="D14" i="6"/>
  <c r="M25" i="3"/>
  <c r="L25" i="3"/>
  <c r="K25" i="3"/>
  <c r="J25" i="3"/>
  <c r="I25" i="3"/>
  <c r="H25" i="3"/>
  <c r="G25" i="3"/>
  <c r="F25" i="3"/>
  <c r="E25" i="3"/>
  <c r="D25" i="3"/>
  <c r="C25" i="3"/>
  <c r="B25" i="3"/>
  <c r="N25" i="3" s="1"/>
  <c r="N24" i="3"/>
  <c r="D6" i="9" s="1"/>
  <c r="M23" i="3"/>
  <c r="M29" i="3" s="1"/>
  <c r="L23" i="3"/>
  <c r="L29" i="3" s="1"/>
  <c r="K23" i="3"/>
  <c r="J23" i="3"/>
  <c r="J29" i="3" s="1"/>
  <c r="I23" i="3"/>
  <c r="H23" i="3"/>
  <c r="H29" i="3" s="1"/>
  <c r="G23" i="3"/>
  <c r="G29" i="3" s="1"/>
  <c r="F23" i="3"/>
  <c r="F29" i="3" s="1"/>
  <c r="E23" i="3"/>
  <c r="E29" i="3" s="1"/>
  <c r="D23" i="3"/>
  <c r="D29" i="3" s="1"/>
  <c r="C23" i="3"/>
  <c r="B23" i="3"/>
  <c r="N23" i="3" s="1"/>
  <c r="D5" i="9" s="1"/>
  <c r="B22" i="3"/>
  <c r="B29" i="3" s="1"/>
  <c r="N17" i="3"/>
  <c r="M12" i="3"/>
  <c r="L12" i="3"/>
  <c r="K12" i="3"/>
  <c r="J12" i="3"/>
  <c r="I12" i="3"/>
  <c r="H12" i="3"/>
  <c r="G12" i="3"/>
  <c r="F12" i="3"/>
  <c r="E12" i="3"/>
  <c r="D12" i="3"/>
  <c r="C12" i="3"/>
  <c r="B12" i="3"/>
  <c r="M11" i="3"/>
  <c r="L11" i="3"/>
  <c r="K11" i="3"/>
  <c r="J11" i="3"/>
  <c r="I11" i="3"/>
  <c r="H11" i="3"/>
  <c r="G11" i="3"/>
  <c r="F11" i="3"/>
  <c r="E11" i="3"/>
  <c r="D11" i="3"/>
  <c r="C11" i="3"/>
  <c r="B11" i="3"/>
  <c r="M10" i="3"/>
  <c r="M13" i="3" s="1"/>
  <c r="M16" i="3" s="1"/>
  <c r="M19" i="3" s="1"/>
  <c r="M31" i="3" s="1"/>
  <c r="M33" i="3" s="1"/>
  <c r="L10" i="3"/>
  <c r="L13" i="3" s="1"/>
  <c r="L16" i="3" s="1"/>
  <c r="L19" i="3" s="1"/>
  <c r="L31" i="3" s="1"/>
  <c r="L33" i="3" s="1"/>
  <c r="K10" i="3"/>
  <c r="K13" i="3" s="1"/>
  <c r="K16" i="3" s="1"/>
  <c r="K19" i="3" s="1"/>
  <c r="J10" i="3"/>
  <c r="J13" i="3" s="1"/>
  <c r="J16" i="3" s="1"/>
  <c r="J19" i="3" s="1"/>
  <c r="J31" i="3" s="1"/>
  <c r="J33" i="3" s="1"/>
  <c r="I10" i="3"/>
  <c r="H10" i="3"/>
  <c r="G10" i="3"/>
  <c r="G13" i="3" s="1"/>
  <c r="G16" i="3" s="1"/>
  <c r="G19" i="3" s="1"/>
  <c r="F10" i="3"/>
  <c r="E10" i="3"/>
  <c r="D10" i="3"/>
  <c r="D13" i="3" s="1"/>
  <c r="D16" i="3" s="1"/>
  <c r="D19" i="3" s="1"/>
  <c r="D31" i="3" s="1"/>
  <c r="D33" i="3" s="1"/>
  <c r="C10" i="3"/>
  <c r="C13" i="3" s="1"/>
  <c r="C16" i="3" s="1"/>
  <c r="C19" i="3" s="1"/>
  <c r="B10" i="3"/>
  <c r="C17" i="5"/>
  <c r="D17" i="5"/>
  <c r="E17" i="5"/>
  <c r="F17" i="5"/>
  <c r="G17" i="5"/>
  <c r="H17" i="5"/>
  <c r="I17" i="5"/>
  <c r="J17" i="5"/>
  <c r="K17" i="5"/>
  <c r="L17" i="5"/>
  <c r="M17" i="5"/>
  <c r="C18" i="5"/>
  <c r="F18" i="5"/>
  <c r="G18" i="5"/>
  <c r="I18" i="5"/>
  <c r="K18" i="5"/>
  <c r="C19" i="5"/>
  <c r="D19" i="5"/>
  <c r="E19" i="5"/>
  <c r="F19" i="5"/>
  <c r="G19" i="5"/>
  <c r="H19" i="5"/>
  <c r="I19" i="5"/>
  <c r="J19" i="5"/>
  <c r="K19" i="5"/>
  <c r="L19" i="5"/>
  <c r="M19" i="5"/>
  <c r="C20" i="5"/>
  <c r="I20" i="5"/>
  <c r="K20" i="5"/>
  <c r="C12" i="5"/>
  <c r="D12" i="5"/>
  <c r="E12" i="5"/>
  <c r="E14" i="5" s="1"/>
  <c r="F12" i="5"/>
  <c r="F14" i="5" s="1"/>
  <c r="G12" i="5"/>
  <c r="G14" i="5" s="1"/>
  <c r="H12" i="5"/>
  <c r="H14" i="5" s="1"/>
  <c r="I12" i="5"/>
  <c r="I14" i="5" s="1"/>
  <c r="J12" i="5"/>
  <c r="J14" i="5" s="1"/>
  <c r="K12" i="5"/>
  <c r="L12" i="5"/>
  <c r="L14" i="5" s="1"/>
  <c r="M12" i="5"/>
  <c r="M14" i="5" s="1"/>
  <c r="J6" i="5"/>
  <c r="B19" i="5"/>
  <c r="B17" i="5"/>
  <c r="B12" i="5"/>
  <c r="B14" i="5" s="1"/>
  <c r="K14" i="5"/>
  <c r="D14" i="5"/>
  <c r="C14" i="5"/>
  <c r="J7" i="5"/>
  <c r="F29" i="2"/>
  <c r="M25" i="2"/>
  <c r="M20" i="5" s="1"/>
  <c r="L25" i="2"/>
  <c r="L20" i="5" s="1"/>
  <c r="K25" i="2"/>
  <c r="J25" i="2"/>
  <c r="J20" i="6" s="1"/>
  <c r="I25" i="2"/>
  <c r="I20" i="6" s="1"/>
  <c r="H25" i="2"/>
  <c r="H20" i="6" s="1"/>
  <c r="G25" i="2"/>
  <c r="G20" i="6" s="1"/>
  <c r="F25" i="2"/>
  <c r="F20" i="6" s="1"/>
  <c r="E25" i="2"/>
  <c r="E20" i="5" s="1"/>
  <c r="D25" i="2"/>
  <c r="D20" i="5" s="1"/>
  <c r="C25" i="2"/>
  <c r="B25" i="2"/>
  <c r="N24" i="2"/>
  <c r="D6" i="8" s="1"/>
  <c r="M23" i="2"/>
  <c r="M29" i="2" s="1"/>
  <c r="L23" i="2"/>
  <c r="L29" i="2" s="1"/>
  <c r="K23" i="2"/>
  <c r="J23" i="2"/>
  <c r="J18" i="6" s="1"/>
  <c r="I23" i="2"/>
  <c r="H23" i="2"/>
  <c r="H18" i="5" s="1"/>
  <c r="G23" i="2"/>
  <c r="F23" i="2"/>
  <c r="F18" i="6" s="1"/>
  <c r="E23" i="2"/>
  <c r="E29" i="2" s="1"/>
  <c r="D23" i="2"/>
  <c r="D29" i="2" s="1"/>
  <c r="C23" i="2"/>
  <c r="B23" i="2"/>
  <c r="B18" i="5" s="1"/>
  <c r="B22" i="2"/>
  <c r="B29" i="2" s="1"/>
  <c r="N17" i="2"/>
  <c r="M12" i="2"/>
  <c r="L12" i="2"/>
  <c r="K12" i="2"/>
  <c r="J12" i="2"/>
  <c r="I12" i="2"/>
  <c r="H12" i="2"/>
  <c r="G12" i="2"/>
  <c r="F12" i="2"/>
  <c r="E12" i="2"/>
  <c r="D12" i="2"/>
  <c r="C12" i="2"/>
  <c r="B12" i="2"/>
  <c r="M11" i="2"/>
  <c r="L11" i="2"/>
  <c r="K11" i="2"/>
  <c r="J11" i="2"/>
  <c r="I11" i="2"/>
  <c r="H11" i="2"/>
  <c r="G11" i="2"/>
  <c r="G13" i="2" s="1"/>
  <c r="G16" i="2" s="1"/>
  <c r="G19" i="2" s="1"/>
  <c r="F11" i="2"/>
  <c r="E11" i="2"/>
  <c r="D11" i="2"/>
  <c r="C11" i="2"/>
  <c r="B11" i="2"/>
  <c r="M10" i="2"/>
  <c r="L10" i="2"/>
  <c r="L13" i="2" s="1"/>
  <c r="L16" i="2" s="1"/>
  <c r="L19" i="2" s="1"/>
  <c r="K10" i="2"/>
  <c r="J10" i="2"/>
  <c r="J13" i="2" s="1"/>
  <c r="J16" i="2" s="1"/>
  <c r="J19" i="2" s="1"/>
  <c r="I10" i="2"/>
  <c r="H10" i="2"/>
  <c r="G10" i="2"/>
  <c r="F10" i="2"/>
  <c r="F13" i="2" s="1"/>
  <c r="F16" i="2" s="1"/>
  <c r="F19" i="2" s="1"/>
  <c r="E10" i="2"/>
  <c r="D10" i="2"/>
  <c r="D13" i="2" s="1"/>
  <c r="D16" i="2" s="1"/>
  <c r="D19" i="2" s="1"/>
  <c r="C10" i="2"/>
  <c r="B10" i="2"/>
  <c r="C12" i="4"/>
  <c r="C14" i="4" s="1"/>
  <c r="D12" i="4"/>
  <c r="E12" i="4"/>
  <c r="E14" i="4" s="1"/>
  <c r="F12" i="4"/>
  <c r="G12" i="4"/>
  <c r="H12" i="4"/>
  <c r="I12" i="4"/>
  <c r="J12" i="4"/>
  <c r="K12" i="4"/>
  <c r="K14" i="4" s="1"/>
  <c r="L12" i="4"/>
  <c r="M12" i="4"/>
  <c r="M14" i="4" s="1"/>
  <c r="C18" i="4"/>
  <c r="D18" i="4"/>
  <c r="K18" i="4"/>
  <c r="L18" i="4"/>
  <c r="L22" i="4" s="1"/>
  <c r="H20" i="4"/>
  <c r="I20" i="4"/>
  <c r="C19" i="4"/>
  <c r="D19" i="4"/>
  <c r="E19" i="4"/>
  <c r="F19" i="4"/>
  <c r="G19" i="4"/>
  <c r="H19" i="4"/>
  <c r="I19" i="4"/>
  <c r="J19" i="4"/>
  <c r="K19" i="4"/>
  <c r="L19" i="4"/>
  <c r="M19" i="4"/>
  <c r="C17" i="4"/>
  <c r="D17" i="4"/>
  <c r="E17" i="4"/>
  <c r="F17" i="4"/>
  <c r="G17" i="4"/>
  <c r="H17" i="4"/>
  <c r="I17" i="4"/>
  <c r="J17" i="4"/>
  <c r="K17" i="4"/>
  <c r="L17" i="4"/>
  <c r="M17" i="4"/>
  <c r="B19" i="4"/>
  <c r="B17" i="4"/>
  <c r="B12" i="4"/>
  <c r="B14" i="4" s="1"/>
  <c r="L14" i="4"/>
  <c r="J14" i="4"/>
  <c r="I14" i="4"/>
  <c r="H14" i="4"/>
  <c r="G14" i="4"/>
  <c r="F14" i="4"/>
  <c r="D14" i="4"/>
  <c r="M23" i="1"/>
  <c r="M18" i="4" s="1"/>
  <c r="L23" i="1"/>
  <c r="L29" i="1" s="1"/>
  <c r="K23" i="1"/>
  <c r="J23" i="1"/>
  <c r="J29" i="1" s="1"/>
  <c r="I23" i="1"/>
  <c r="I18" i="4" s="1"/>
  <c r="H23" i="1"/>
  <c r="H18" i="4" s="1"/>
  <c r="G23" i="1"/>
  <c r="G18" i="4" s="1"/>
  <c r="F23" i="1"/>
  <c r="F18" i="4" s="1"/>
  <c r="E23" i="1"/>
  <c r="E18" i="4" s="1"/>
  <c r="D23" i="1"/>
  <c r="C23" i="1"/>
  <c r="M25" i="1"/>
  <c r="M20" i="4" s="1"/>
  <c r="L25" i="1"/>
  <c r="L20" i="4" s="1"/>
  <c r="K25" i="1"/>
  <c r="K20" i="4" s="1"/>
  <c r="J25" i="1"/>
  <c r="J20" i="4" s="1"/>
  <c r="I25" i="1"/>
  <c r="H25" i="1"/>
  <c r="G25" i="1"/>
  <c r="G20" i="4" s="1"/>
  <c r="F25" i="1"/>
  <c r="F20" i="4" s="1"/>
  <c r="E25" i="1"/>
  <c r="E20" i="4" s="1"/>
  <c r="D25" i="1"/>
  <c r="D20" i="4" s="1"/>
  <c r="C25" i="1"/>
  <c r="C20" i="4" s="1"/>
  <c r="B25" i="1"/>
  <c r="B20" i="4" s="1"/>
  <c r="B23" i="1"/>
  <c r="B18" i="4" s="1"/>
  <c r="B22" i="1"/>
  <c r="N24" i="1"/>
  <c r="D6" i="7" s="1"/>
  <c r="H29" i="1"/>
  <c r="D29" i="1"/>
  <c r="N17" i="1"/>
  <c r="M12" i="1"/>
  <c r="L12" i="1"/>
  <c r="K12" i="1"/>
  <c r="J12" i="1"/>
  <c r="I12" i="1"/>
  <c r="H12" i="1"/>
  <c r="G12" i="1"/>
  <c r="F12" i="1"/>
  <c r="E12" i="1"/>
  <c r="D12" i="1"/>
  <c r="C12" i="1"/>
  <c r="B12" i="1"/>
  <c r="M11" i="1"/>
  <c r="L11" i="1"/>
  <c r="K11" i="1"/>
  <c r="J11" i="1"/>
  <c r="I11" i="1"/>
  <c r="H11" i="1"/>
  <c r="G11" i="1"/>
  <c r="F11" i="1"/>
  <c r="E11" i="1"/>
  <c r="D11" i="1"/>
  <c r="C11" i="1"/>
  <c r="B11" i="1"/>
  <c r="M10" i="1"/>
  <c r="L10" i="1"/>
  <c r="K10" i="1"/>
  <c r="J10" i="1"/>
  <c r="I10" i="1"/>
  <c r="H10" i="1"/>
  <c r="H13" i="1" s="1"/>
  <c r="G10" i="1"/>
  <c r="F10" i="1"/>
  <c r="E10" i="1"/>
  <c r="D10" i="1"/>
  <c r="C10" i="1"/>
  <c r="B10" i="1"/>
  <c r="B22" i="5" l="1"/>
  <c r="D22" i="4"/>
  <c r="D25" i="4" s="1"/>
  <c r="D28" i="4" s="1"/>
  <c r="N20" i="4"/>
  <c r="D18" i="6"/>
  <c r="L18" i="6"/>
  <c r="D20" i="6"/>
  <c r="D22" i="6" s="1"/>
  <c r="D25" i="6" s="1"/>
  <c r="D28" i="6" s="1"/>
  <c r="L20" i="6"/>
  <c r="L22" i="6" s="1"/>
  <c r="L25" i="6" s="1"/>
  <c r="L28" i="6" s="1"/>
  <c r="F29" i="1"/>
  <c r="E18" i="5"/>
  <c r="I22" i="6"/>
  <c r="E18" i="6"/>
  <c r="M18" i="6"/>
  <c r="E20" i="6"/>
  <c r="E22" i="6" s="1"/>
  <c r="E25" i="6" s="1"/>
  <c r="E28" i="6" s="1"/>
  <c r="C25" i="6"/>
  <c r="C28" i="6" s="1"/>
  <c r="G13" i="1"/>
  <c r="G16" i="1" s="1"/>
  <c r="G6" i="4" s="1"/>
  <c r="G7" i="4" s="1"/>
  <c r="D31" i="2"/>
  <c r="D33" i="2" s="1"/>
  <c r="H20" i="5"/>
  <c r="H22" i="5" s="1"/>
  <c r="H25" i="5" s="1"/>
  <c r="H28" i="5" s="1"/>
  <c r="N19" i="5"/>
  <c r="E13" i="3"/>
  <c r="E16" i="3" s="1"/>
  <c r="J18" i="4"/>
  <c r="J22" i="4" s="1"/>
  <c r="N25" i="1"/>
  <c r="D7" i="7" s="1"/>
  <c r="H29" i="2"/>
  <c r="G20" i="5"/>
  <c r="G22" i="5" s="1"/>
  <c r="G25" i="5" s="1"/>
  <c r="G28" i="5" s="1"/>
  <c r="M18" i="5"/>
  <c r="F13" i="3"/>
  <c r="F16" i="3" s="1"/>
  <c r="M20" i="6"/>
  <c r="E29" i="1"/>
  <c r="H22" i="4"/>
  <c r="N12" i="4"/>
  <c r="N14" i="4" s="1"/>
  <c r="F31" i="2"/>
  <c r="F33" i="2" s="1"/>
  <c r="G29" i="2"/>
  <c r="N25" i="2"/>
  <c r="D7" i="8" s="1"/>
  <c r="J29" i="2"/>
  <c r="F20" i="5"/>
  <c r="F22" i="5" s="1"/>
  <c r="F25" i="5" s="1"/>
  <c r="F28" i="5" s="1"/>
  <c r="L18" i="5"/>
  <c r="L22" i="5" s="1"/>
  <c r="L25" i="5" s="1"/>
  <c r="L28" i="5" s="1"/>
  <c r="D18" i="5"/>
  <c r="D22" i="5" s="1"/>
  <c r="G31" i="3"/>
  <c r="G33" i="3" s="1"/>
  <c r="I29" i="3"/>
  <c r="B17" i="6"/>
  <c r="J22" i="6"/>
  <c r="N19" i="6"/>
  <c r="C22" i="6"/>
  <c r="K22" i="6"/>
  <c r="K25" i="6" s="1"/>
  <c r="K28" i="6" s="1"/>
  <c r="K30" i="6" s="1"/>
  <c r="K32" i="6" s="1"/>
  <c r="G18" i="6"/>
  <c r="G22" i="6" s="1"/>
  <c r="G25" i="6" s="1"/>
  <c r="G28" i="6" s="1"/>
  <c r="G30" i="6" s="1"/>
  <c r="G32" i="6" s="1"/>
  <c r="M6" i="6"/>
  <c r="M7" i="6" s="1"/>
  <c r="M27" i="6" s="1"/>
  <c r="G31" i="2"/>
  <c r="G33" i="2" s="1"/>
  <c r="L31" i="2"/>
  <c r="L33" i="2" s="1"/>
  <c r="I22" i="5"/>
  <c r="M29" i="1"/>
  <c r="G6" i="5"/>
  <c r="G7" i="5" s="1"/>
  <c r="H13" i="3"/>
  <c r="H16" i="3" s="1"/>
  <c r="L13" i="1"/>
  <c r="L16" i="1" s="1"/>
  <c r="L6" i="4" s="1"/>
  <c r="L7" i="4" s="1"/>
  <c r="L27" i="4" s="1"/>
  <c r="L30" i="4" s="1"/>
  <c r="L32" i="4" s="1"/>
  <c r="F22" i="4"/>
  <c r="H13" i="2"/>
  <c r="H16" i="2" s="1"/>
  <c r="N22" i="2"/>
  <c r="D4" i="8" s="1"/>
  <c r="I29" i="2"/>
  <c r="B20" i="5"/>
  <c r="F6" i="5"/>
  <c r="F7" i="5" s="1"/>
  <c r="F27" i="5" s="1"/>
  <c r="J18" i="5"/>
  <c r="J22" i="5" s="1"/>
  <c r="J25" i="5" s="1"/>
  <c r="J28" i="5" s="1"/>
  <c r="M22" i="5"/>
  <c r="M25" i="5" s="1"/>
  <c r="M28" i="5" s="1"/>
  <c r="E22" i="5"/>
  <c r="I13" i="3"/>
  <c r="I16" i="3" s="1"/>
  <c r="C29" i="3"/>
  <c r="K29" i="3"/>
  <c r="H18" i="6"/>
  <c r="H22" i="6" s="1"/>
  <c r="H25" i="6" s="1"/>
  <c r="H28" i="6" s="1"/>
  <c r="L6" i="6"/>
  <c r="L7" i="6" s="1"/>
  <c r="D6" i="6"/>
  <c r="D7" i="6" s="1"/>
  <c r="N23" i="2"/>
  <c r="D5" i="8" s="1"/>
  <c r="M22" i="6"/>
  <c r="J31" i="2"/>
  <c r="J33" i="2" s="1"/>
  <c r="C29" i="2"/>
  <c r="K29" i="2"/>
  <c r="N29" i="2" s="1"/>
  <c r="L6" i="5"/>
  <c r="L7" i="5" s="1"/>
  <c r="D6" i="5"/>
  <c r="D7" i="5" s="1"/>
  <c r="J20" i="5"/>
  <c r="K22" i="5"/>
  <c r="C22" i="5"/>
  <c r="C25" i="5" s="1"/>
  <c r="C28" i="5" s="1"/>
  <c r="C31" i="3"/>
  <c r="C33" i="3" s="1"/>
  <c r="K31" i="3"/>
  <c r="K33" i="3" s="1"/>
  <c r="F25" i="6"/>
  <c r="F28" i="6" s="1"/>
  <c r="F22" i="6"/>
  <c r="B18" i="6"/>
  <c r="B20" i="6"/>
  <c r="J6" i="6"/>
  <c r="J7" i="6" s="1"/>
  <c r="D10" i="9"/>
  <c r="N12" i="6"/>
  <c r="N14" i="6" s="1"/>
  <c r="C30" i="6"/>
  <c r="C32" i="6" s="1"/>
  <c r="D9" i="6" s="1"/>
  <c r="J27" i="6"/>
  <c r="I25" i="6"/>
  <c r="I28" i="6" s="1"/>
  <c r="M25" i="6"/>
  <c r="M28" i="6" s="1"/>
  <c r="D27" i="6"/>
  <c r="J25" i="6"/>
  <c r="J28" i="6" s="1"/>
  <c r="N17" i="6"/>
  <c r="N10" i="3"/>
  <c r="N12" i="3"/>
  <c r="N11" i="3"/>
  <c r="N29" i="3"/>
  <c r="B13" i="3"/>
  <c r="N22" i="3"/>
  <c r="D4" i="9" s="1"/>
  <c r="K25" i="5"/>
  <c r="K28" i="5" s="1"/>
  <c r="I25" i="5"/>
  <c r="I28" i="5" s="1"/>
  <c r="D25" i="5"/>
  <c r="D28" i="5" s="1"/>
  <c r="B25" i="5"/>
  <c r="E25" i="5"/>
  <c r="E28" i="5" s="1"/>
  <c r="J27" i="5"/>
  <c r="G27" i="5"/>
  <c r="N12" i="5"/>
  <c r="N14" i="5" s="1"/>
  <c r="N17" i="5"/>
  <c r="D27" i="5"/>
  <c r="L27" i="5"/>
  <c r="M13" i="2"/>
  <c r="M16" i="2" s="1"/>
  <c r="K13" i="2"/>
  <c r="K16" i="2" s="1"/>
  <c r="I13" i="2"/>
  <c r="I16" i="2" s="1"/>
  <c r="E13" i="2"/>
  <c r="E16" i="2" s="1"/>
  <c r="N10" i="2"/>
  <c r="N11" i="2"/>
  <c r="N12" i="2"/>
  <c r="C13" i="2"/>
  <c r="C16" i="2" s="1"/>
  <c r="B13" i="2"/>
  <c r="N19" i="4"/>
  <c r="F25" i="4"/>
  <c r="F28" i="4" s="1"/>
  <c r="J25" i="4"/>
  <c r="J28" i="4" s="1"/>
  <c r="N18" i="4"/>
  <c r="H25" i="4"/>
  <c r="H28" i="4" s="1"/>
  <c r="L25" i="4"/>
  <c r="L28" i="4" s="1"/>
  <c r="K22" i="4"/>
  <c r="K25" i="4" s="1"/>
  <c r="K28" i="4" s="1"/>
  <c r="G22" i="4"/>
  <c r="C22" i="4"/>
  <c r="M22" i="4"/>
  <c r="M25" i="4" s="1"/>
  <c r="M28" i="4" s="1"/>
  <c r="I22" i="4"/>
  <c r="E22" i="4"/>
  <c r="E25" i="4" s="1"/>
  <c r="E28" i="4" s="1"/>
  <c r="B22" i="4"/>
  <c r="B25" i="4" s="1"/>
  <c r="C25" i="4"/>
  <c r="C28" i="4" s="1"/>
  <c r="G25" i="4"/>
  <c r="G28" i="4" s="1"/>
  <c r="I25" i="4"/>
  <c r="I28" i="4" s="1"/>
  <c r="G27" i="4"/>
  <c r="N17" i="4"/>
  <c r="C29" i="1"/>
  <c r="G29" i="1"/>
  <c r="K29" i="1"/>
  <c r="N23" i="1"/>
  <c r="D5" i="7" s="1"/>
  <c r="I29" i="1"/>
  <c r="B29" i="1"/>
  <c r="L19" i="1"/>
  <c r="L31" i="1" s="1"/>
  <c r="L33" i="1" s="1"/>
  <c r="K13" i="1"/>
  <c r="K16" i="1" s="1"/>
  <c r="H16" i="1"/>
  <c r="C13" i="1"/>
  <c r="C16" i="1" s="1"/>
  <c r="D13" i="1"/>
  <c r="D16" i="1" s="1"/>
  <c r="N10" i="1"/>
  <c r="N12" i="1"/>
  <c r="F13" i="1"/>
  <c r="N11" i="1"/>
  <c r="J13" i="1"/>
  <c r="E13" i="1"/>
  <c r="I13" i="1"/>
  <c r="M13" i="1"/>
  <c r="B13" i="1"/>
  <c r="B16" i="1" s="1"/>
  <c r="B6" i="4" s="1"/>
  <c r="N22" i="1"/>
  <c r="D4" i="7" s="1"/>
  <c r="D10" i="7" s="1"/>
  <c r="H9" i="6" l="1"/>
  <c r="L9" i="6"/>
  <c r="G30" i="5"/>
  <c r="G32" i="5" s="1"/>
  <c r="H9" i="5" s="1"/>
  <c r="M19" i="2"/>
  <c r="M31" i="2" s="1"/>
  <c r="M33" i="2" s="1"/>
  <c r="M6" i="5"/>
  <c r="M7" i="5" s="1"/>
  <c r="M27" i="5" s="1"/>
  <c r="M30" i="5" s="1"/>
  <c r="M32" i="5" s="1"/>
  <c r="D19" i="1"/>
  <c r="D31" i="1" s="1"/>
  <c r="D33" i="1" s="1"/>
  <c r="D6" i="4"/>
  <c r="D7" i="4" s="1"/>
  <c r="D27" i="4" s="1"/>
  <c r="D30" i="4" s="1"/>
  <c r="D32" i="4" s="1"/>
  <c r="L27" i="6"/>
  <c r="L30" i="6" s="1"/>
  <c r="L32" i="6" s="1"/>
  <c r="M9" i="6" s="1"/>
  <c r="E19" i="3"/>
  <c r="E31" i="3" s="1"/>
  <c r="E33" i="3" s="1"/>
  <c r="E6" i="6"/>
  <c r="E7" i="6" s="1"/>
  <c r="E27" i="6" s="1"/>
  <c r="E30" i="6" s="1"/>
  <c r="E32" i="6" s="1"/>
  <c r="F9" i="6" s="1"/>
  <c r="H19" i="1"/>
  <c r="H31" i="1" s="1"/>
  <c r="H33" i="1" s="1"/>
  <c r="H6" i="4"/>
  <c r="H7" i="4" s="1"/>
  <c r="H27" i="4" s="1"/>
  <c r="H30" i="4" s="1"/>
  <c r="H32" i="4" s="1"/>
  <c r="N20" i="6"/>
  <c r="D10" i="8"/>
  <c r="K19" i="2"/>
  <c r="K31" i="2" s="1"/>
  <c r="K33" i="2" s="1"/>
  <c r="K6" i="5"/>
  <c r="K7" i="5" s="1"/>
  <c r="K27" i="5" s="1"/>
  <c r="K30" i="5" s="1"/>
  <c r="K32" i="5" s="1"/>
  <c r="L9" i="5" s="1"/>
  <c r="H19" i="3"/>
  <c r="H31" i="3" s="1"/>
  <c r="H33" i="3" s="1"/>
  <c r="H6" i="6"/>
  <c r="H7" i="6" s="1"/>
  <c r="H27" i="6" s="1"/>
  <c r="B7" i="4"/>
  <c r="B9" i="7"/>
  <c r="B15" i="7" s="1"/>
  <c r="D12" i="7" s="1"/>
  <c r="D15" i="7" s="1"/>
  <c r="C19" i="2"/>
  <c r="C31" i="2" s="1"/>
  <c r="C33" i="2" s="1"/>
  <c r="C6" i="5"/>
  <c r="C7" i="5" s="1"/>
  <c r="C27" i="5" s="1"/>
  <c r="C30" i="5" s="1"/>
  <c r="C32" i="5" s="1"/>
  <c r="D9" i="5" s="1"/>
  <c r="J30" i="5"/>
  <c r="J32" i="5" s="1"/>
  <c r="K9" i="5" s="1"/>
  <c r="L30" i="5"/>
  <c r="L32" i="5" s="1"/>
  <c r="M9" i="5" s="1"/>
  <c r="N20" i="5"/>
  <c r="C19" i="1"/>
  <c r="C6" i="4"/>
  <c r="C7" i="4" s="1"/>
  <c r="G19" i="1"/>
  <c r="G31" i="1" s="1"/>
  <c r="G33" i="1" s="1"/>
  <c r="E19" i="2"/>
  <c r="E31" i="2" s="1"/>
  <c r="E33" i="2" s="1"/>
  <c r="E6" i="5"/>
  <c r="E7" i="5" s="1"/>
  <c r="E27" i="5" s="1"/>
  <c r="N18" i="6"/>
  <c r="N22" i="6" s="1"/>
  <c r="I19" i="3"/>
  <c r="I31" i="3" s="1"/>
  <c r="I33" i="3" s="1"/>
  <c r="I6" i="6"/>
  <c r="I7" i="6" s="1"/>
  <c r="I27" i="6" s="1"/>
  <c r="I30" i="6" s="1"/>
  <c r="I32" i="6" s="1"/>
  <c r="J9" i="6" s="1"/>
  <c r="H19" i="2"/>
  <c r="H31" i="2" s="1"/>
  <c r="H33" i="2" s="1"/>
  <c r="H6" i="5"/>
  <c r="H7" i="5" s="1"/>
  <c r="H27" i="5" s="1"/>
  <c r="H30" i="5" s="1"/>
  <c r="H32" i="5" s="1"/>
  <c r="B22" i="6"/>
  <c r="B25" i="6" s="1"/>
  <c r="N25" i="6" s="1"/>
  <c r="F19" i="3"/>
  <c r="F31" i="3" s="1"/>
  <c r="F33" i="3" s="1"/>
  <c r="F6" i="6"/>
  <c r="F7" i="6" s="1"/>
  <c r="F27" i="6" s="1"/>
  <c r="F30" i="6" s="1"/>
  <c r="F32" i="6" s="1"/>
  <c r="G9" i="6" s="1"/>
  <c r="B28" i="4"/>
  <c r="N28" i="4" s="1"/>
  <c r="N25" i="4"/>
  <c r="N29" i="1"/>
  <c r="M30" i="6"/>
  <c r="M32" i="6" s="1"/>
  <c r="N3" i="6" s="1"/>
  <c r="N18" i="5"/>
  <c r="N22" i="5" s="1"/>
  <c r="K19" i="1"/>
  <c r="K31" i="1" s="1"/>
  <c r="K33" i="1" s="1"/>
  <c r="K6" i="4"/>
  <c r="K7" i="4" s="1"/>
  <c r="K27" i="4" s="1"/>
  <c r="I19" i="2"/>
  <c r="I31" i="2" s="1"/>
  <c r="I33" i="2" s="1"/>
  <c r="I6" i="5"/>
  <c r="I7" i="5" s="1"/>
  <c r="I27" i="5" s="1"/>
  <c r="I30" i="5" s="1"/>
  <c r="I32" i="5" s="1"/>
  <c r="J9" i="5" s="1"/>
  <c r="D30" i="6"/>
  <c r="D32" i="6" s="1"/>
  <c r="J30" i="6"/>
  <c r="J32" i="6" s="1"/>
  <c r="K9" i="6" s="1"/>
  <c r="B28" i="6"/>
  <c r="N28" i="6" s="1"/>
  <c r="H30" i="6"/>
  <c r="H32" i="6" s="1"/>
  <c r="I9" i="6" s="1"/>
  <c r="B16" i="3"/>
  <c r="B6" i="6" s="1"/>
  <c r="N13" i="3"/>
  <c r="D30" i="5"/>
  <c r="D32" i="5" s="1"/>
  <c r="F30" i="5"/>
  <c r="F32" i="5" s="1"/>
  <c r="G9" i="5" s="1"/>
  <c r="N25" i="5"/>
  <c r="B28" i="5"/>
  <c r="N28" i="5" s="1"/>
  <c r="E30" i="5"/>
  <c r="E32" i="5" s="1"/>
  <c r="F9" i="5" s="1"/>
  <c r="B16" i="2"/>
  <c r="B6" i="5" s="1"/>
  <c r="N13" i="2"/>
  <c r="N22" i="4"/>
  <c r="G30" i="4"/>
  <c r="G32" i="4" s="1"/>
  <c r="H9" i="4" s="1"/>
  <c r="E30" i="4"/>
  <c r="E32" i="4" s="1"/>
  <c r="K30" i="4"/>
  <c r="K32" i="4" s="1"/>
  <c r="L9" i="4" s="1"/>
  <c r="C31" i="1"/>
  <c r="C33" i="1" s="1"/>
  <c r="M16" i="1"/>
  <c r="M6" i="4" s="1"/>
  <c r="M7" i="4" s="1"/>
  <c r="M27" i="4" s="1"/>
  <c r="M30" i="4" s="1"/>
  <c r="M32" i="4" s="1"/>
  <c r="I16" i="1"/>
  <c r="J19" i="1"/>
  <c r="J31" i="1" s="1"/>
  <c r="J33" i="1" s="1"/>
  <c r="J16" i="1"/>
  <c r="J6" i="4" s="1"/>
  <c r="J7" i="4" s="1"/>
  <c r="J27" i="4" s="1"/>
  <c r="J30" i="4" s="1"/>
  <c r="J32" i="4" s="1"/>
  <c r="K9" i="4" s="1"/>
  <c r="F16" i="1"/>
  <c r="E16" i="1"/>
  <c r="E6" i="4" s="1"/>
  <c r="E7" i="4" s="1"/>
  <c r="E27" i="4" s="1"/>
  <c r="N13" i="1"/>
  <c r="I9" i="5" l="1"/>
  <c r="C27" i="4"/>
  <c r="C30" i="4" s="1"/>
  <c r="C32" i="4" s="1"/>
  <c r="D9" i="4" s="1"/>
  <c r="E9" i="4"/>
  <c r="I19" i="1"/>
  <c r="I31" i="1" s="1"/>
  <c r="I33" i="1" s="1"/>
  <c r="I6" i="4"/>
  <c r="I7" i="4" s="1"/>
  <c r="I27" i="4" s="1"/>
  <c r="I30" i="4" s="1"/>
  <c r="I32" i="4" s="1"/>
  <c r="J9" i="4" s="1"/>
  <c r="B7" i="6"/>
  <c r="B9" i="9"/>
  <c r="B15" i="9" s="1"/>
  <c r="D12" i="9" s="1"/>
  <c r="D15" i="9" s="1"/>
  <c r="N6" i="6"/>
  <c r="N7" i="6" s="1"/>
  <c r="E19" i="1"/>
  <c r="E31" i="1" s="1"/>
  <c r="E33" i="1" s="1"/>
  <c r="F19" i="1"/>
  <c r="F31" i="1" s="1"/>
  <c r="F33" i="1" s="1"/>
  <c r="F6" i="4"/>
  <c r="F7" i="4" s="1"/>
  <c r="F27" i="4" s="1"/>
  <c r="F30" i="4" s="1"/>
  <c r="F32" i="4" s="1"/>
  <c r="G9" i="4" s="1"/>
  <c r="E9" i="5"/>
  <c r="B9" i="4"/>
  <c r="B27" i="4"/>
  <c r="M19" i="1"/>
  <c r="M31" i="1" s="1"/>
  <c r="M33" i="1" s="1"/>
  <c r="B9" i="8"/>
  <c r="B15" i="8" s="1"/>
  <c r="D12" i="8" s="1"/>
  <c r="D15" i="8" s="1"/>
  <c r="B7" i="5"/>
  <c r="N6" i="5"/>
  <c r="N7" i="5" s="1"/>
  <c r="E9" i="6"/>
  <c r="I9" i="4"/>
  <c r="M9" i="4"/>
  <c r="B19" i="3"/>
  <c r="B31" i="3" s="1"/>
  <c r="N16" i="3"/>
  <c r="N19" i="3" s="1"/>
  <c r="B19" i="2"/>
  <c r="B31" i="2" s="1"/>
  <c r="N16" i="2"/>
  <c r="N19" i="2" s="1"/>
  <c r="N16" i="1"/>
  <c r="N19" i="1" s="1"/>
  <c r="B19" i="1"/>
  <c r="B31" i="1" s="1"/>
  <c r="B27" i="5" l="1"/>
  <c r="B9" i="5"/>
  <c r="B9" i="6"/>
  <c r="B27" i="6"/>
  <c r="N27" i="4"/>
  <c r="N30" i="4" s="1"/>
  <c r="N32" i="4" s="1"/>
  <c r="B30" i="4"/>
  <c r="B32" i="4" s="1"/>
  <c r="C9" i="4" s="1"/>
  <c r="N6" i="4"/>
  <c r="N7" i="4" s="1"/>
  <c r="F9" i="4"/>
  <c r="N9" i="4" s="1"/>
  <c r="B33" i="3"/>
  <c r="N31" i="3"/>
  <c r="N33" i="3" s="1"/>
  <c r="B33" i="2"/>
  <c r="N31" i="2"/>
  <c r="N33" i="2" s="1"/>
  <c r="B33" i="1"/>
  <c r="N31" i="1"/>
  <c r="N33" i="1" s="1"/>
  <c r="N27" i="6" l="1"/>
  <c r="N30" i="6" s="1"/>
  <c r="N32" i="6" s="1"/>
  <c r="B30" i="6"/>
  <c r="B32" i="6" s="1"/>
  <c r="C9" i="6" s="1"/>
  <c r="N9" i="6" s="1"/>
  <c r="N27" i="5"/>
  <c r="N30" i="5" s="1"/>
  <c r="N32" i="5" s="1"/>
  <c r="B30" i="5"/>
  <c r="B32" i="5" s="1"/>
  <c r="C9" i="5" s="1"/>
  <c r="N9" i="5" s="1"/>
  <c r="B17" i="10"/>
  <c r="B8" i="10"/>
</calcChain>
</file>

<file path=xl/sharedStrings.xml><?xml version="1.0" encoding="utf-8"?>
<sst xmlns="http://schemas.openxmlformats.org/spreadsheetml/2006/main" count="429" uniqueCount="127">
  <si>
    <t xml:space="preserve">Income Statement Year 1 </t>
  </si>
  <si>
    <t>Income Statement Year 2</t>
  </si>
  <si>
    <t>Income Statement Year 3</t>
  </si>
  <si>
    <t xml:space="preserve">Cash Flow Year 1 </t>
  </si>
  <si>
    <t>Cash Flow Year 2</t>
  </si>
  <si>
    <t>Cash Flow Year 3</t>
  </si>
  <si>
    <t xml:space="preserve">Balance Sheet Year 1 </t>
  </si>
  <si>
    <t>Balance Sheet Year 3</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</si>
  <si>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</si>
  <si>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</si>
  <si>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</si>
  <si>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</si>
  <si>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</si>
  <si>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</si>
  <si>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</si>
  <si>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</si>
  <si>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</si>
  <si>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</si>
  <si>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</si>
  <si>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</si>
  <si>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</si>
  <si>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</si>
  <si>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</si>
  <si>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</si>
  <si>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</si>
  <si>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</si>
  <si>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</si>
  <si>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</si>
  <si>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</si>
  <si>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</si>
  <si>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</si>
  <si>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</si>
  <si>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</si>
  <si>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</si>
  <si>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</si>
  <si>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</si>
  <si>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 xml:space="preserve">Add expenses as you go below by inserting rows </t>
  </si>
  <si>
    <t xml:space="preserve">Total Expenses </t>
  </si>
  <si>
    <t xml:space="preserve">Estimated Income Tax % </t>
  </si>
  <si>
    <t>Net Profit After Tax</t>
  </si>
  <si>
    <t>Income Statement (Profit &amp; Loss Statement)</t>
  </si>
  <si>
    <t>Format Requirements:</t>
  </si>
  <si>
    <t>COGS</t>
  </si>
  <si>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</si>
  <si>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</si>
  <si>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</si>
  <si>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</si>
  <si>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</si>
  <si>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</si>
  <si>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</si>
  <si>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</si>
  <si>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</si>
  <si>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</si>
  <si>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</si>
  <si>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</si>
  <si>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</si>
  <si>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</si>
  <si>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Cash Sales</t>
  </si>
  <si>
    <t>Cash In</t>
  </si>
  <si>
    <t xml:space="preserve">Total Cash In </t>
  </si>
  <si>
    <t>Cash Out</t>
  </si>
  <si>
    <t xml:space="preserve">Operating Expenses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</si>
  <si>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</si>
  <si>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</si>
  <si>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</si>
  <si>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</si>
  <si>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</si>
  <si>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</si>
  <si>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</si>
  <si>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</si>
  <si>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</si>
  <si>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</si>
  <si>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Item 1 cooking utensils (like pots, pans)</t>
  </si>
  <si>
    <t xml:space="preserve">Item 2 Packaging materials ( wrappings and boxes) </t>
  </si>
  <si>
    <t>Equipment (cooking appliances)</t>
  </si>
  <si>
    <t>Inventory (Ingredients)</t>
  </si>
  <si>
    <t>Marketing(social media like whatsapp , facebook)</t>
  </si>
  <si>
    <t>operational cost (electricity , kitchen rent)</t>
  </si>
  <si>
    <t>Food Delivery ( fuel cost , Car Insurance)</t>
  </si>
  <si>
    <t>Total</t>
  </si>
  <si>
    <t>Start up cost</t>
  </si>
  <si>
    <t>Category 2</t>
  </si>
  <si>
    <t xml:space="preserve">Category 3 </t>
  </si>
  <si>
    <t>No of Clients</t>
  </si>
  <si>
    <t>Category</t>
  </si>
  <si>
    <t>Per Item</t>
  </si>
  <si>
    <t xml:space="preserve">Category 1 </t>
  </si>
  <si>
    <t>Category 3</t>
  </si>
  <si>
    <t xml:space="preserve">Total </t>
  </si>
  <si>
    <t xml:space="preserve">                                         </t>
  </si>
  <si>
    <r>
      <t>1. Total Revenue:</t>
    </r>
    <r>
      <rPr>
        <sz val="12"/>
        <color rgb="FF000000"/>
        <rFont val="Calibri"/>
        <family val="2"/>
        <scheme val="minor"/>
      </rPr>
      <t> =SUM(B4:B6) </t>
    </r>
    <r>
      <rPr>
        <i/>
        <sz val="12"/>
        <color rgb="FF000000"/>
        <rFont val="Calibri"/>
        <family val="2"/>
        <scheme val="minor"/>
      </rPr>
      <t>(if revenue is in rows 4-6)</t>
    </r>
  </si>
  <si>
    <r>
      <t>2. Gross Profit:</t>
    </r>
    <r>
      <rPr>
        <sz val="12"/>
        <color rgb="FF000000"/>
        <rFont val="Calibri"/>
        <family val="2"/>
        <scheme val="minor"/>
      </rPr>
      <t> =B6-B8 </t>
    </r>
    <r>
      <rPr>
        <i/>
        <sz val="12"/>
        <color rgb="FF000000"/>
        <rFont val="Calibri"/>
        <family val="2"/>
        <scheme val="minor"/>
      </rPr>
      <t>(Revenue - Cost of Goods Sold)</t>
    </r>
  </si>
  <si>
    <r>
      <t>3. Total Operating Expenses:</t>
    </r>
    <r>
      <rPr>
        <sz val="12"/>
        <color rgb="FF000000"/>
        <rFont val="Calibri"/>
        <family val="2"/>
        <scheme val="minor"/>
      </rPr>
      <t> =SUM(B10:B17) </t>
    </r>
    <r>
      <rPr>
        <i/>
        <sz val="12"/>
        <color rgb="FF000000"/>
        <rFont val="Calibri"/>
        <family val="2"/>
        <scheme val="minor"/>
      </rPr>
      <t>(Sum of fixed &amp; variable costs)</t>
    </r>
  </si>
  <si>
    <r>
      <t>4. Net Income (Profit/Loss):</t>
    </r>
    <r>
      <rPr>
        <sz val="12"/>
        <color rgb="FF000000"/>
        <rFont val="Calibri"/>
        <family val="2"/>
        <scheme val="minor"/>
      </rPr>
      <t> =B10-B8-B20 </t>
    </r>
    <r>
      <rPr>
        <i/>
        <sz val="12"/>
        <color rgb="FF000000"/>
        <rFont val="Calibri"/>
        <family val="2"/>
        <scheme val="minor"/>
      </rPr>
      <t>(Gross Profit - Operating Expenses)</t>
    </r>
  </si>
  <si>
    <r>
      <rPr>
        <sz val="12"/>
        <color rgb="FF000000"/>
        <rFont val="Calibri"/>
        <family val="2"/>
        <scheme val="minor"/>
      </rPr>
      <t>Add a </t>
    </r>
    <r>
      <rPr>
        <b/>
        <sz val="12"/>
        <color rgb="FF000000"/>
        <rFont val="Calibri"/>
        <family val="2"/>
        <scheme val="minor"/>
      </rPr>
      <t>profit margin percentage formula:</t>
    </r>
    <r>
      <rPr>
        <sz val="12"/>
        <color rgb="FF000000"/>
        <rFont val="Calibri"/>
        <family val="2"/>
        <scheme val="minor"/>
      </rPr>
      <t> =B18/B6 </t>
    </r>
    <r>
      <rPr>
        <i/>
        <sz val="12"/>
        <color rgb="FF000000"/>
        <rFont val="Calibri"/>
        <family val="2"/>
        <scheme val="minor"/>
      </rPr>
      <t>(Net Income ÷ Revenue)</t>
    </r>
  </si>
  <si>
    <t xml:space="preserve">Half meal </t>
  </si>
  <si>
    <t>Tiffin service</t>
  </si>
  <si>
    <t>Full Meal</t>
  </si>
  <si>
    <t>With Delivery full meal</t>
  </si>
  <si>
    <t>Wrap and boxes</t>
  </si>
  <si>
    <t>Car</t>
  </si>
  <si>
    <t>Operational cost</t>
  </si>
  <si>
    <t xml:space="preserve">Year End </t>
  </si>
  <si>
    <t>Pointers</t>
  </si>
  <si>
    <t>Amount</t>
  </si>
  <si>
    <t>Cash capital entered in Month 7</t>
  </si>
  <si>
    <t>Current Assets</t>
  </si>
  <si>
    <t xml:space="preserve">Current Liabilities </t>
  </si>
  <si>
    <t>Cash</t>
  </si>
  <si>
    <t>Accounts payable</t>
  </si>
  <si>
    <t xml:space="preserve">Accounts receivable </t>
  </si>
  <si>
    <t>Total Fixed Assets</t>
  </si>
  <si>
    <t>car</t>
  </si>
  <si>
    <t>Total Laibilities</t>
  </si>
  <si>
    <t>Owner's Equity</t>
  </si>
  <si>
    <t>Net Profit</t>
  </si>
  <si>
    <t>Total Assets</t>
  </si>
  <si>
    <t>Total laibilities + equity + Profit</t>
  </si>
  <si>
    <t>cooking utensils (like pots, pans)</t>
  </si>
  <si>
    <t xml:space="preserve">Category 1 (Saag and makki di roti ) </t>
  </si>
  <si>
    <t>Category 2( Allo parantha and tea)</t>
  </si>
  <si>
    <t>Category 3 ( Rajma chawal)</t>
  </si>
  <si>
    <t>Category 1 (Saro da saag and makki di roti )</t>
  </si>
  <si>
    <t>Category 2(Aloo parantha and tea)</t>
  </si>
  <si>
    <t>Category 3 (Rajma chawal)</t>
  </si>
  <si>
    <t>Category 1 ( Saag and makki di roti )</t>
  </si>
  <si>
    <t>Category 2 ( Aloo da parantha and 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</si>
</sst>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The new roman"/>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3" fillId="0" borderId="0" xfId="0" applyFont="1"/>
    <xf numFmtId="0" fontId="4" fillId="0" borderId="0" xfId="0" applyFont="1"/>
    <xf numFmtId="0" fontId="9" fillId="0" borderId="0" xfId="0" applyFont="1"/>
    <xf numFmtId="0" fontId="10" fillId="0" borderId="0" xfId="0" applyFont="1"/>
    <xf numFmtId="0" fontId="4" fillId="0" borderId="0" xfId="0" applyFont="1" applyAlignment="1">
      <alignment horizontal="center"/>
    </xf>
    <xf numFmtId="0" fontId="0" fillId="2" borderId="0" xfId="0" applyFill="1" applyAlignment="1">
      <alignment horizontal="center"/>
    </xf>
    <xf numFmtId="0" fontId="13" fillId="2" borderId="0" xfId="0" applyFont="1" applyFill="1" applyAlignment="1">
      <alignment horizontal="center" vertical="top" wrapText="1"/>
    </xf>
    <xf numFmtId="0" fontId="1" fillId="0" borderId="9" xfId="0" applyFont="1" applyBorder="1" applyAlignment="1">
      <alignment horizontal="center"/>
    </xf>
    <xf numFmtId="0" fontId="1" fillId="0" borderId="10" xfId="0" applyFont="1" applyBorder="1" applyAlignment="1">
      <alignment horizontal="center"/>
    </xf>
    <xf numFmtId="0" fontId="0" fillId="0" borderId="9" xfId="0" applyBorder="1" applyAlignment="1">
      <alignment horizontal="center"/>
    </xf>
    <xf numFmtId="2" fontId="0" fillId="0" borderId="9" xfId="0" applyNumberFormat="1" applyBorder="1" applyAlignment="1">
      <alignment horizontal="center"/>
    </xf>
    <xf numFmtId="10" fontId="0" fillId="0" borderId="9" xfId="0" applyNumberFormat="1" applyBorder="1" applyAlignment="1">
      <alignment horizontal="center"/>
    </xf>
    <xf numFmtId="0" fontId="0" fillId="3" borderId="0" xfId="0" applyFill="1" applyAlignment="1">
      <alignment horizontal="center"/>
    </xf>
    <xf numFmtId="0" fontId="4" fillId="3" borderId="0" xfId="0" applyFont="1" applyFill="1" applyAlignment="1">
      <alignment horizontal="center" vertical="center"/>
    </xf>
    <xf numFmtId="0" fontId="3" fillId="3" borderId="0" xfId="0" applyFont="1" applyFill="1" applyAlignment="1">
      <alignment horizontal="center" vertical="center"/>
    </xf>
    <xf numFmtId="0" fontId="0" fillId="3" borderId="0" xfId="0" applyFill="1" applyAlignment="1">
      <alignment horizontal="center" vertical="center"/>
    </xf>
    <xf numFmtId="164" fontId="0" fillId="0" borderId="9" xfId="0" applyNumberFormat="1" applyBorder="1" applyAlignment="1">
      <alignment horizontal="center"/>
    </xf>
    <xf numFmtId="0" fontId="4" fillId="0" borderId="9" xfId="0" applyFont="1" applyBorder="1" applyAlignment="1">
      <alignment horizontal="center"/>
    </xf>
    <xf numFmtId="2" fontId="1" fillId="0" borderId="9" xfId="0" applyNumberFormat="1"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164" fontId="1" fillId="0" borderId="9" xfId="0" applyNumberFormat="1" applyFont="1" applyBorder="1"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 fillId="0" borderId="9" xfId="0" quotePrefix="1" applyFont="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0" xfId="0" applyFont="1" applyFill="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8" xfId="0" applyFont="1"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9" xfId="0" applyFill="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zoomScale="87" zoomScaleNormal="87" workbookViewId="0">
      <selection activeCell="B7" sqref="B7"/>
    </sheetView>
  </sheetViews>
  <sheetFormatPr defaultColWidth="10.58203125" defaultRowHeight="15.5"/>
  <cols>
    <col min="1" max="1" width="43.33203125" customWidth="1"/>
  </cols>
  <sheetData>
    <row r="1" spans="1:17">
      <c r="A1" s="58" t="s">
        <v>22</v>
      </c>
      <c r="B1" s="58"/>
      <c r="C1" s="58"/>
    </row>
    <row r="2" spans="1:17">
      <c r="A2" s="59" t="s">
        <v>30</v>
      </c>
      <c r="B2" s="59"/>
      <c r="C2" s="59"/>
    </row>
    <row r="3" spans="1:17">
      <c r="A3" s="3" t="s">
        <v>24</v>
      </c>
      <c r="B3" s="3" t="s">
        <v>23</v>
      </c>
      <c r="D3" s="43" t="s">
        <v>31</v>
      </c>
      <c r="E3" s="44"/>
      <c r="F3" s="44"/>
      <c r="G3" s="44"/>
      <c r="H3" s="45"/>
    </row>
    <row r="4" spans="1:17" ht="16" customHeight="1">
      <c r="A4" t="s">
        <v>72</v>
      </c>
      <c r="B4">
        <v>250</v>
      </c>
      <c r="D4" s="46"/>
      <c r="E4" s="47"/>
      <c r="F4" s="47"/>
      <c r="G4" s="47"/>
      <c r="H4" s="48"/>
      <c r="I4" s="4"/>
      <c r="J4" s="4"/>
    </row>
    <row r="5" spans="1:17">
      <c r="A5" t="s">
        <v>73</v>
      </c>
      <c r="B5">
        <v>400</v>
      </c>
      <c r="D5" s="49"/>
      <c r="E5" s="50"/>
      <c r="F5" s="50"/>
      <c r="G5" s="50"/>
      <c r="H5" s="51"/>
      <c r="I5" s="4"/>
      <c r="J5" s="4"/>
    </row>
    <row r="6" spans="1:17">
      <c r="D6" s="12"/>
      <c r="E6" s="12"/>
      <c r="F6" s="12"/>
      <c r="G6" s="12"/>
      <c r="H6" s="12"/>
      <c r="I6" s="4"/>
      <c r="J6" s="4"/>
    </row>
    <row r="7" spans="1:17">
      <c r="A7" t="s">
        <v>100</v>
      </c>
      <c r="B7">
        <v>5000</v>
      </c>
      <c r="I7" s="4"/>
      <c r="J7" s="4"/>
    </row>
    <row r="8" spans="1:17">
      <c r="A8" t="s">
        <v>79</v>
      </c>
      <c r="B8">
        <f>SUM(B4+B5+B7)</f>
        <v>5650</v>
      </c>
      <c r="G8" s="4"/>
      <c r="H8" s="4"/>
      <c r="I8" s="4"/>
      <c r="J8" s="4"/>
    </row>
    <row r="9" spans="1:17">
      <c r="I9" s="4"/>
      <c r="P9" s="4"/>
      <c r="Q9" s="4"/>
    </row>
    <row r="10" spans="1:17">
      <c r="A10" s="2" t="s">
        <v>80</v>
      </c>
      <c r="D10" s="52" t="s">
        <v>34</v>
      </c>
      <c r="E10" s="53"/>
      <c r="F10" s="53"/>
      <c r="G10" s="53"/>
      <c r="H10" s="54"/>
      <c r="I10" s="4"/>
      <c r="P10" s="4"/>
      <c r="Q10" s="4"/>
    </row>
    <row r="11" spans="1:17" ht="16" customHeight="1">
      <c r="A11" t="s">
        <v>74</v>
      </c>
      <c r="B11">
        <v>1500</v>
      </c>
      <c r="D11" s="55"/>
      <c r="E11" s="56"/>
      <c r="F11" s="56"/>
      <c r="G11" s="56"/>
      <c r="H11" s="57"/>
      <c r="I11" s="4"/>
    </row>
    <row r="12" spans="1:17">
      <c r="A12" t="s">
        <v>75</v>
      </c>
      <c r="B12">
        <v>1200</v>
      </c>
      <c r="D12" s="5"/>
      <c r="E12" s="5"/>
      <c r="F12" s="5"/>
      <c r="G12" s="5"/>
      <c r="H12" s="5"/>
      <c r="I12" s="4"/>
    </row>
    <row r="13" spans="1:17">
      <c r="A13" t="s">
        <v>76</v>
      </c>
      <c r="B13">
        <v>100</v>
      </c>
      <c r="D13" s="5"/>
      <c r="E13" s="5"/>
      <c r="F13" s="5"/>
      <c r="G13" s="5"/>
      <c r="H13" s="5"/>
      <c r="I13" s="4"/>
    </row>
    <row r="14" spans="1:17">
      <c r="A14" t="s">
        <v>77</v>
      </c>
      <c r="B14">
        <v>300</v>
      </c>
      <c r="D14" s="5"/>
      <c r="E14" s="5"/>
      <c r="F14" s="5"/>
      <c r="G14" s="5"/>
      <c r="H14" s="5"/>
    </row>
    <row r="15" spans="1:17">
      <c r="A15" t="s">
        <v>29</v>
      </c>
      <c r="B15">
        <v>2000</v>
      </c>
    </row>
    <row r="16" spans="1:17">
      <c r="A16" t="s">
        <v>78</v>
      </c>
      <c r="B16">
        <v>400</v>
      </c>
    </row>
    <row r="17" spans="1:8">
      <c r="A17" s="2" t="s">
        <v>35</v>
      </c>
      <c r="B17">
        <f>SUM(B11+B12+B13+B14+B15+B16)</f>
        <v>5500</v>
      </c>
    </row>
    <row r="18" spans="1:8">
      <c r="A18" s="2" t="s">
        <v>32</v>
      </c>
      <c r="D18" s="34" t="s">
        <v>33</v>
      </c>
      <c r="E18" s="35"/>
      <c r="F18" s="35"/>
      <c r="G18" s="35"/>
      <c r="H18" s="36"/>
    </row>
    <row r="19" spans="1:8" ht="16" customHeight="1">
      <c r="A19" t="s">
        <v>25</v>
      </c>
      <c r="D19" s="37"/>
      <c r="E19" s="38"/>
      <c r="F19" s="38"/>
      <c r="G19" s="38"/>
      <c r="H19" s="39"/>
    </row>
    <row r="20" spans="1:8">
      <c r="A20" t="s">
        <v>26</v>
      </c>
      <c r="D20" s="37"/>
      <c r="E20" s="38"/>
      <c r="F20" s="38"/>
      <c r="G20" s="38"/>
      <c r="H20" s="39"/>
    </row>
    <row r="21" spans="1:8">
      <c r="A21" t="s">
        <v>27</v>
      </c>
      <c r="D21" s="37"/>
      <c r="E21" s="38"/>
      <c r="F21" s="38"/>
      <c r="G21" s="38"/>
      <c r="H21" s="39"/>
    </row>
    <row r="22" spans="1:8">
      <c r="A22" t="s">
        <v>28</v>
      </c>
      <c r="D22" s="40"/>
      <c r="E22" s="41"/>
      <c r="F22" s="41"/>
      <c r="G22" s="41"/>
      <c r="H22" s="42"/>
    </row>
  </sheetData>
  <mergeCells count="5">
    <mergeCell ref="D18:H22"/>
    <mergeCell ref="D3:H5"/>
    <mergeCell ref="D10:H11"/>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tabSelected="1" workbookViewId="0">
      <selection activeCell="B4" sqref="B4"/>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7</v>
      </c>
      <c r="B1" s="62"/>
      <c r="C1" s="62"/>
      <c r="D1" s="62"/>
    </row>
    <row r="2" spans="1:4">
      <c r="A2" s="13" t="s">
        <v>106</v>
      </c>
      <c r="B2" s="13" t="s">
        <v>104</v>
      </c>
      <c r="C2" s="13" t="s">
        <v>107</v>
      </c>
      <c r="D2" s="13" t="s">
        <v>104</v>
      </c>
    </row>
    <row r="3" spans="1:4">
      <c r="A3" s="15" t="s">
        <v>108</v>
      </c>
      <c r="B3" s="15">
        <v>4368.33</v>
      </c>
      <c r="C3" s="15" t="s">
        <v>109</v>
      </c>
      <c r="D3" s="15">
        <v>0</v>
      </c>
    </row>
    <row r="4" spans="1:4">
      <c r="A4" s="15" t="s">
        <v>110</v>
      </c>
      <c r="B4" s="15">
        <v>0</v>
      </c>
      <c r="C4" s="15" t="s">
        <v>99</v>
      </c>
      <c r="D4" s="15">
        <f>'Income Statement Year 3'!N22</f>
        <v>399.99999999999994</v>
      </c>
    </row>
    <row r="5" spans="1:4">
      <c r="A5" s="15" t="s">
        <v>118</v>
      </c>
      <c r="B5" s="15">
        <v>250</v>
      </c>
      <c r="C5" t="s">
        <v>78</v>
      </c>
      <c r="D5" s="15">
        <f>'Income Statement Year 3'!N23</f>
        <v>399.99999999999994</v>
      </c>
    </row>
    <row r="6" spans="1:4">
      <c r="A6" s="15" t="s">
        <v>74</v>
      </c>
      <c r="B6" s="15">
        <v>1500</v>
      </c>
      <c r="C6" t="s">
        <v>76</v>
      </c>
      <c r="D6" s="15">
        <f>'Income Statement Year 3'!N24</f>
        <v>240</v>
      </c>
    </row>
    <row r="7" spans="1:4">
      <c r="A7" s="15" t="s">
        <v>75</v>
      </c>
      <c r="B7" s="15">
        <v>1200</v>
      </c>
      <c r="C7" s="15" t="s">
        <v>101</v>
      </c>
      <c r="D7" s="15">
        <f>'Income Statement Year 3'!N25</f>
        <v>300</v>
      </c>
    </row>
    <row r="8" spans="1:4">
      <c r="A8" s="15"/>
      <c r="B8" s="15"/>
      <c r="C8" s="13"/>
      <c r="D8" s="13"/>
    </row>
    <row r="9" spans="1:4">
      <c r="A9" s="13" t="s">
        <v>111</v>
      </c>
      <c r="B9" s="15">
        <f>SUM(B3:B8)</f>
        <v>7318.33</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10978.33</v>
      </c>
    </row>
    <row r="13" spans="1:4">
      <c r="A13" s="15"/>
      <c r="B13" s="15"/>
      <c r="C13" s="15"/>
      <c r="D13" s="15"/>
    </row>
    <row r="14" spans="1:4">
      <c r="A14" s="13"/>
      <c r="B14" s="15"/>
      <c r="C14" s="15"/>
      <c r="D14" s="15"/>
    </row>
    <row r="15" spans="1:4">
      <c r="A15" s="13" t="s">
        <v>116</v>
      </c>
      <c r="B15" s="13">
        <f>SUM(B9:B11)</f>
        <v>12318.33</v>
      </c>
      <c r="C15" s="13" t="s">
        <v>117</v>
      </c>
      <c r="D15" s="13">
        <f>SUM(D10:D12)</f>
        <v>12318.33</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2" workbookViewId="0">
      <selection activeCell="A7" sqref="A7"/>
    </sheetView>
  </sheetViews>
  <sheetFormatPr defaultColWidth="11" defaultRowHeight="15.5"/>
  <cols>
    <col min="1" max="1" width="50.832031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0</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119</v>
      </c>
      <c r="B5" s="15">
        <v>5</v>
      </c>
      <c r="C5" s="15">
        <v>5</v>
      </c>
      <c r="D5" s="15">
        <v>5</v>
      </c>
      <c r="E5" s="15">
        <v>5</v>
      </c>
      <c r="F5" s="15">
        <v>10</v>
      </c>
      <c r="G5" s="15">
        <v>10</v>
      </c>
      <c r="H5" s="15">
        <v>10</v>
      </c>
      <c r="I5" s="15">
        <v>10</v>
      </c>
      <c r="J5" s="15">
        <v>10</v>
      </c>
      <c r="K5" s="15">
        <v>6</v>
      </c>
      <c r="L5" s="15">
        <v>6</v>
      </c>
      <c r="M5" s="15">
        <v>6</v>
      </c>
      <c r="N5" s="15"/>
      <c r="P5" s="13" t="s">
        <v>86</v>
      </c>
      <c r="Q5" s="15" t="s">
        <v>95</v>
      </c>
      <c r="R5" s="15">
        <v>250</v>
      </c>
    </row>
    <row r="6" spans="1:18">
      <c r="A6" s="13" t="s">
        <v>120</v>
      </c>
      <c r="B6" s="15">
        <v>10</v>
      </c>
      <c r="C6" s="15">
        <v>10</v>
      </c>
      <c r="D6" s="15">
        <v>10</v>
      </c>
      <c r="E6" s="15">
        <v>10</v>
      </c>
      <c r="F6" s="15">
        <v>10</v>
      </c>
      <c r="G6" s="15">
        <v>10</v>
      </c>
      <c r="H6" s="15">
        <v>10</v>
      </c>
      <c r="I6" s="15">
        <v>10</v>
      </c>
      <c r="J6" s="15">
        <v>10</v>
      </c>
      <c r="K6" s="15">
        <v>11</v>
      </c>
      <c r="L6" s="15">
        <v>11</v>
      </c>
      <c r="M6" s="15">
        <v>11</v>
      </c>
      <c r="N6" s="15"/>
      <c r="P6" s="13" t="s">
        <v>81</v>
      </c>
      <c r="Q6" s="15" t="s">
        <v>97</v>
      </c>
      <c r="R6" s="15">
        <v>300</v>
      </c>
    </row>
    <row r="7" spans="1:18">
      <c r="A7" s="13" t="s">
        <v>121</v>
      </c>
      <c r="B7" s="15">
        <v>5</v>
      </c>
      <c r="C7" s="15">
        <v>5</v>
      </c>
      <c r="D7" s="15">
        <v>5</v>
      </c>
      <c r="E7" s="15">
        <v>5</v>
      </c>
      <c r="F7" s="15">
        <v>15</v>
      </c>
      <c r="G7" s="15">
        <v>15</v>
      </c>
      <c r="H7" s="15">
        <v>15</v>
      </c>
      <c r="I7" s="15">
        <v>15</v>
      </c>
      <c r="J7" s="15">
        <v>15</v>
      </c>
      <c r="K7" s="15">
        <v>7</v>
      </c>
      <c r="L7" s="15">
        <v>7</v>
      </c>
      <c r="M7" s="15">
        <v>7</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1250</v>
      </c>
      <c r="C10" s="15">
        <f>C5*R5</f>
        <v>1250</v>
      </c>
      <c r="D10" s="15">
        <f>D5*R5</f>
        <v>1250</v>
      </c>
      <c r="E10" s="15">
        <f>E5*R5</f>
        <v>1250</v>
      </c>
      <c r="F10" s="15">
        <f>F5*R5</f>
        <v>2500</v>
      </c>
      <c r="G10" s="15">
        <f>G5*R5</f>
        <v>2500</v>
      </c>
      <c r="H10" s="15">
        <f>H5*R5</f>
        <v>2500</v>
      </c>
      <c r="I10" s="15">
        <f>I5*R5</f>
        <v>2500</v>
      </c>
      <c r="J10" s="15">
        <f>J5*R5</f>
        <v>2500</v>
      </c>
      <c r="K10" s="15">
        <f>K5*R5</f>
        <v>1500</v>
      </c>
      <c r="L10" s="15">
        <f>L5*R5</f>
        <v>1500</v>
      </c>
      <c r="M10" s="15">
        <f>M5*R5</f>
        <v>1500</v>
      </c>
      <c r="N10" s="15">
        <f>SUM(B10:M10)</f>
        <v>22000</v>
      </c>
    </row>
    <row r="11" spans="1:18">
      <c r="A11" s="13" t="s">
        <v>81</v>
      </c>
      <c r="B11" s="15">
        <f>B6*R6</f>
        <v>3000</v>
      </c>
      <c r="C11" s="15">
        <f>C6*R6</f>
        <v>3000</v>
      </c>
      <c r="D11" s="15">
        <f>D6*R6</f>
        <v>3000</v>
      </c>
      <c r="E11" s="15">
        <f>E6*R6</f>
        <v>3000</v>
      </c>
      <c r="F11" s="15">
        <f>F6*R6</f>
        <v>3000</v>
      </c>
      <c r="G11" s="15">
        <f>G6*R6</f>
        <v>3000</v>
      </c>
      <c r="H11" s="15">
        <f>H6*R6</f>
        <v>3000</v>
      </c>
      <c r="I11" s="15">
        <f>I6*R6</f>
        <v>3000</v>
      </c>
      <c r="J11" s="15">
        <f>J6*R6</f>
        <v>3000</v>
      </c>
      <c r="K11" s="15">
        <f>K6*R6</f>
        <v>3300</v>
      </c>
      <c r="L11" s="15">
        <f>L6*R6</f>
        <v>3300</v>
      </c>
      <c r="M11" s="15">
        <f>M6*R6</f>
        <v>3300</v>
      </c>
      <c r="N11" s="15">
        <f>SUM(B11:M11)</f>
        <v>36900</v>
      </c>
    </row>
    <row r="12" spans="1:18">
      <c r="A12" s="13" t="s">
        <v>82</v>
      </c>
      <c r="B12" s="15">
        <f>B7*R7</f>
        <v>1750</v>
      </c>
      <c r="C12" s="15">
        <f>C7*R7</f>
        <v>1750</v>
      </c>
      <c r="D12" s="15">
        <f>D7*R7</f>
        <v>1750</v>
      </c>
      <c r="E12" s="15">
        <f>E7*R7</f>
        <v>1750</v>
      </c>
      <c r="F12" s="15">
        <f>F7*R7</f>
        <v>5250</v>
      </c>
      <c r="G12" s="15">
        <f>G7*R7</f>
        <v>5250</v>
      </c>
      <c r="H12" s="15">
        <f>H7*R7</f>
        <v>5250</v>
      </c>
      <c r="I12" s="15">
        <f>I7*R7</f>
        <v>5250</v>
      </c>
      <c r="J12" s="15">
        <f>J7*R7</f>
        <v>5250</v>
      </c>
      <c r="K12" s="15">
        <f>K7*R7</f>
        <v>2450</v>
      </c>
      <c r="L12" s="15">
        <f>L7*R7</f>
        <v>2450</v>
      </c>
      <c r="M12" s="15">
        <f>M7*R7</f>
        <v>2450</v>
      </c>
      <c r="N12" s="15">
        <f>SUM(B12:M12)</f>
        <v>40600</v>
      </c>
    </row>
    <row r="13" spans="1:18">
      <c r="A13" s="13" t="s">
        <v>88</v>
      </c>
      <c r="B13" s="15">
        <f>SUM(B10:B12)</f>
        <v>6000</v>
      </c>
      <c r="C13" s="15">
        <f>SUM(C10:C12)</f>
        <v>6000</v>
      </c>
      <c r="D13" s="15">
        <f t="shared" ref="D13:M13" si="0">SUM(D10:D12)</f>
        <v>6000</v>
      </c>
      <c r="E13" s="15">
        <f t="shared" si="0"/>
        <v>6000</v>
      </c>
      <c r="F13" s="15">
        <f t="shared" si="0"/>
        <v>10750</v>
      </c>
      <c r="G13" s="15">
        <f t="shared" si="0"/>
        <v>10750</v>
      </c>
      <c r="H13" s="15">
        <f t="shared" si="0"/>
        <v>10750</v>
      </c>
      <c r="I13" s="15">
        <f t="shared" si="0"/>
        <v>10750</v>
      </c>
      <c r="J13" s="15">
        <f t="shared" si="0"/>
        <v>10750</v>
      </c>
      <c r="K13" s="15">
        <f t="shared" si="0"/>
        <v>7250</v>
      </c>
      <c r="L13" s="15">
        <f t="shared" si="0"/>
        <v>7250</v>
      </c>
      <c r="M13" s="15">
        <f t="shared" si="0"/>
        <v>7250</v>
      </c>
      <c r="N13" s="15">
        <f>SUM(B13:M13)</f>
        <v>99500</v>
      </c>
    </row>
    <row r="14" spans="1:18">
      <c r="A14" s="3"/>
    </row>
    <row r="16" spans="1:18">
      <c r="A16" s="13" t="s">
        <v>44</v>
      </c>
      <c r="B16" s="15">
        <f>B13</f>
        <v>6000</v>
      </c>
      <c r="C16" s="15">
        <f t="shared" ref="C16:M16" si="1">C13</f>
        <v>6000</v>
      </c>
      <c r="D16" s="15">
        <f t="shared" si="1"/>
        <v>6000</v>
      </c>
      <c r="E16" s="15">
        <f t="shared" si="1"/>
        <v>6000</v>
      </c>
      <c r="F16" s="15">
        <f t="shared" si="1"/>
        <v>10750</v>
      </c>
      <c r="G16" s="15">
        <f t="shared" si="1"/>
        <v>10750</v>
      </c>
      <c r="H16" s="15">
        <f t="shared" si="1"/>
        <v>10750</v>
      </c>
      <c r="I16" s="15">
        <f t="shared" si="1"/>
        <v>10750</v>
      </c>
      <c r="J16" s="15">
        <f t="shared" si="1"/>
        <v>10750</v>
      </c>
      <c r="K16" s="15">
        <f t="shared" si="1"/>
        <v>7250</v>
      </c>
      <c r="L16" s="15">
        <f t="shared" si="1"/>
        <v>7250</v>
      </c>
      <c r="M16" s="15">
        <f t="shared" si="1"/>
        <v>7250</v>
      </c>
      <c r="N16" s="15">
        <f>SUM(B16:M16)</f>
        <v>99500</v>
      </c>
    </row>
    <row r="17" spans="1:14">
      <c r="A17" s="13" t="s">
        <v>42</v>
      </c>
      <c r="B17" s="15">
        <v>400</v>
      </c>
      <c r="C17" s="15">
        <v>400</v>
      </c>
      <c r="D17" s="15">
        <v>400</v>
      </c>
      <c r="E17" s="15">
        <v>400</v>
      </c>
      <c r="F17" s="15">
        <v>550</v>
      </c>
      <c r="G17" s="15">
        <v>550</v>
      </c>
      <c r="H17" s="15">
        <v>550</v>
      </c>
      <c r="I17" s="15">
        <v>550</v>
      </c>
      <c r="J17" s="15">
        <v>550</v>
      </c>
      <c r="K17" s="15">
        <v>430</v>
      </c>
      <c r="L17" s="15">
        <v>430</v>
      </c>
      <c r="M17" s="15">
        <v>430</v>
      </c>
      <c r="N17" s="15">
        <f>SUM(B17:M17)</f>
        <v>5640</v>
      </c>
    </row>
    <row r="18" spans="1:14" ht="15" customHeight="1"/>
    <row r="19" spans="1:14" ht="15" customHeight="1">
      <c r="A19" s="13" t="s">
        <v>46</v>
      </c>
      <c r="B19" s="15">
        <f>B16-B17</f>
        <v>5600</v>
      </c>
      <c r="C19" s="15">
        <f t="shared" ref="C19:M19" si="2">C16-C17</f>
        <v>5600</v>
      </c>
      <c r="D19" s="15">
        <f t="shared" si="2"/>
        <v>5600</v>
      </c>
      <c r="E19" s="15">
        <f t="shared" si="2"/>
        <v>5600</v>
      </c>
      <c r="F19" s="15">
        <f t="shared" si="2"/>
        <v>10200</v>
      </c>
      <c r="G19" s="15">
        <f t="shared" si="2"/>
        <v>10200</v>
      </c>
      <c r="H19" s="15">
        <f t="shared" si="2"/>
        <v>10200</v>
      </c>
      <c r="I19" s="15">
        <f t="shared" si="2"/>
        <v>10200</v>
      </c>
      <c r="J19" s="15">
        <f t="shared" si="2"/>
        <v>10200</v>
      </c>
      <c r="K19" s="15">
        <f t="shared" si="2"/>
        <v>6820</v>
      </c>
      <c r="L19" s="15">
        <f t="shared" si="2"/>
        <v>6820</v>
      </c>
      <c r="M19" s="15">
        <f t="shared" si="2"/>
        <v>6820</v>
      </c>
      <c r="N19" s="15">
        <f>N16-N17</f>
        <v>93860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5488.333333333333</v>
      </c>
      <c r="C31" s="16">
        <f t="shared" si="7"/>
        <v>5488.333333333333</v>
      </c>
      <c r="D31" s="16">
        <f t="shared" si="7"/>
        <v>5488.333333333333</v>
      </c>
      <c r="E31" s="16">
        <f t="shared" si="7"/>
        <v>5488.333333333333</v>
      </c>
      <c r="F31" s="16">
        <f t="shared" si="7"/>
        <v>10088.333333333334</v>
      </c>
      <c r="G31" s="16">
        <f t="shared" si="7"/>
        <v>10088.333333333334</v>
      </c>
      <c r="H31" s="16">
        <f t="shared" si="7"/>
        <v>10088.333333333334</v>
      </c>
      <c r="I31" s="16">
        <f t="shared" si="7"/>
        <v>10088.333333333334</v>
      </c>
      <c r="J31" s="16">
        <f t="shared" si="7"/>
        <v>10088.333333333334</v>
      </c>
      <c r="K31" s="16">
        <f t="shared" si="7"/>
        <v>6708.333333333333</v>
      </c>
      <c r="L31" s="16">
        <f t="shared" si="7"/>
        <v>6708.333333333333</v>
      </c>
      <c r="M31" s="16">
        <f t="shared" si="7"/>
        <v>6708.333333333333</v>
      </c>
      <c r="N31" s="15">
        <f>SUM(B31:M31)</f>
        <v>92519.999999999985</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5213.9166666666661</v>
      </c>
      <c r="C33" s="16">
        <f t="shared" ref="C33:M33" si="8">C31-C32*C31</f>
        <v>5213.9166666666661</v>
      </c>
      <c r="D33" s="16">
        <f t="shared" si="8"/>
        <v>5213.9166666666661</v>
      </c>
      <c r="E33" s="16">
        <f t="shared" si="8"/>
        <v>5213.9166666666661</v>
      </c>
      <c r="F33" s="16">
        <f t="shared" si="8"/>
        <v>9583.9166666666679</v>
      </c>
      <c r="G33" s="16">
        <f t="shared" si="8"/>
        <v>9583.9166666666679</v>
      </c>
      <c r="H33" s="16">
        <f t="shared" si="8"/>
        <v>9583.9166666666679</v>
      </c>
      <c r="I33" s="16">
        <f t="shared" si="8"/>
        <v>9583.9166666666679</v>
      </c>
      <c r="J33" s="16">
        <f t="shared" si="8"/>
        <v>9583.9166666666679</v>
      </c>
      <c r="K33" s="16">
        <f t="shared" si="8"/>
        <v>6372.9166666666661</v>
      </c>
      <c r="L33" s="16">
        <f t="shared" si="8"/>
        <v>6372.9166666666661</v>
      </c>
      <c r="M33" s="16">
        <f t="shared" si="8"/>
        <v>6372.9166666666661</v>
      </c>
      <c r="N33" s="15">
        <f t="shared" ref="N33" si="9">N31+N32*N31</f>
        <v>97145.999999999985</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N1:N2"/>
    <mergeCell ref="E1:E2"/>
    <mergeCell ref="F1:F2"/>
    <mergeCell ref="G1:G2"/>
    <mergeCell ref="H1:H2"/>
    <mergeCell ref="I1:I2"/>
    <mergeCell ref="A27:C27"/>
    <mergeCell ref="J1:J2"/>
    <mergeCell ref="K1:K2"/>
    <mergeCell ref="L1:L2"/>
    <mergeCell ref="M1:M2"/>
    <mergeCell ref="A1:A2"/>
    <mergeCell ref="B1:B2"/>
    <mergeCell ref="C1:C2"/>
    <mergeCell ref="D1:D2"/>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workbookViewId="0">
      <selection activeCell="F3" sqref="F3"/>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3</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B3+B32</f>
        <v>5488.333333333333</v>
      </c>
      <c r="D3" s="16">
        <f>C3+C32</f>
        <v>10976.666666666666</v>
      </c>
      <c r="E3" s="16">
        <f t="shared" ref="E3:N3" si="0">D3+D32</f>
        <v>16465</v>
      </c>
      <c r="F3" s="16">
        <f t="shared" si="0"/>
        <v>21953.333333333332</v>
      </c>
      <c r="G3" s="16">
        <f t="shared" si="0"/>
        <v>32041.666666666664</v>
      </c>
      <c r="H3" s="16">
        <f t="shared" si="0"/>
        <v>42130</v>
      </c>
      <c r="I3" s="16">
        <f t="shared" si="0"/>
        <v>52218.333333333336</v>
      </c>
      <c r="J3" s="16">
        <f t="shared" si="0"/>
        <v>62306.666666666672</v>
      </c>
      <c r="K3" s="16">
        <f t="shared" si="0"/>
        <v>72395</v>
      </c>
      <c r="L3" s="16">
        <f t="shared" si="0"/>
        <v>79103.333333333328</v>
      </c>
      <c r="M3" s="16">
        <f t="shared" si="0"/>
        <v>85811.666666666657</v>
      </c>
      <c r="N3" s="16">
        <f t="shared" si="0"/>
        <v>92519.999999999985</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1 '!B16</f>
        <v>6000</v>
      </c>
      <c r="C6" s="15">
        <f>'Income Statement Year 1 '!C16</f>
        <v>6000</v>
      </c>
      <c r="D6" s="15">
        <f>'Income Statement Year 1 '!D16</f>
        <v>6000</v>
      </c>
      <c r="E6" s="15">
        <f>'Income Statement Year 1 '!E16</f>
        <v>6000</v>
      </c>
      <c r="F6" s="15">
        <f>'Income Statement Year 1 '!F16</f>
        <v>10750</v>
      </c>
      <c r="G6" s="15">
        <f>'Income Statement Year 1 '!G16</f>
        <v>10750</v>
      </c>
      <c r="H6" s="15">
        <f>'Income Statement Year 1 '!H16</f>
        <v>10750</v>
      </c>
      <c r="I6" s="15">
        <f>'Income Statement Year 1 '!I16</f>
        <v>10750</v>
      </c>
      <c r="J6" s="15">
        <f>'Income Statement Year 1 '!J16</f>
        <v>10750</v>
      </c>
      <c r="K6" s="15">
        <f>'Income Statement Year 1 '!K16</f>
        <v>7250</v>
      </c>
      <c r="L6" s="15">
        <f>'Income Statement Year 1 '!L16</f>
        <v>7250</v>
      </c>
      <c r="M6" s="15">
        <f>'Income Statement Year 1 '!M16</f>
        <v>7250</v>
      </c>
      <c r="N6" s="15">
        <f>SUM(B6:M6)</f>
        <v>99500</v>
      </c>
      <c r="Q6" s="15" t="s">
        <v>105</v>
      </c>
      <c r="R6" s="15">
        <v>0</v>
      </c>
    </row>
    <row r="7" spans="1:18">
      <c r="A7" s="13" t="s">
        <v>59</v>
      </c>
      <c r="B7" s="15">
        <f>B6+B3</f>
        <v>6000</v>
      </c>
      <c r="C7" s="15">
        <f>C6</f>
        <v>6000</v>
      </c>
      <c r="D7" s="15">
        <f t="shared" ref="D7:N7" si="1">D6</f>
        <v>6000</v>
      </c>
      <c r="E7" s="15">
        <f t="shared" si="1"/>
        <v>6000</v>
      </c>
      <c r="F7" s="15">
        <f t="shared" si="1"/>
        <v>10750</v>
      </c>
      <c r="G7" s="15">
        <f t="shared" si="1"/>
        <v>10750</v>
      </c>
      <c r="H7" s="15">
        <f t="shared" si="1"/>
        <v>10750</v>
      </c>
      <c r="I7" s="15">
        <f t="shared" si="1"/>
        <v>10750</v>
      </c>
      <c r="J7" s="15">
        <f t="shared" si="1"/>
        <v>10750</v>
      </c>
      <c r="K7" s="15">
        <f t="shared" si="1"/>
        <v>7250</v>
      </c>
      <c r="L7" s="15">
        <f t="shared" si="1"/>
        <v>7250</v>
      </c>
      <c r="M7" s="15">
        <f t="shared" si="1"/>
        <v>7250</v>
      </c>
      <c r="N7" s="15">
        <f t="shared" si="1"/>
        <v>99500</v>
      </c>
    </row>
    <row r="8" spans="1:18">
      <c r="A8" s="3"/>
      <c r="N8" s="3"/>
    </row>
    <row r="9" spans="1:18">
      <c r="A9" s="13" t="s">
        <v>67</v>
      </c>
      <c r="B9" s="15">
        <f t="shared" ref="B9:M9" si="2">B7+B3</f>
        <v>6000</v>
      </c>
      <c r="C9" s="15">
        <f t="shared" si="2"/>
        <v>11488.333333333332</v>
      </c>
      <c r="D9" s="15">
        <f t="shared" si="2"/>
        <v>16976.666666666664</v>
      </c>
      <c r="E9" s="15">
        <f t="shared" si="2"/>
        <v>22465</v>
      </c>
      <c r="F9" s="15">
        <f t="shared" si="2"/>
        <v>32703.333333333332</v>
      </c>
      <c r="G9" s="15">
        <f t="shared" si="2"/>
        <v>42791.666666666664</v>
      </c>
      <c r="H9" s="15">
        <f t="shared" si="2"/>
        <v>52880</v>
      </c>
      <c r="I9" s="15">
        <f t="shared" si="2"/>
        <v>62968.333333333336</v>
      </c>
      <c r="J9" s="15">
        <f t="shared" si="2"/>
        <v>73056.666666666672</v>
      </c>
      <c r="K9" s="15">
        <f t="shared" si="2"/>
        <v>79645</v>
      </c>
      <c r="L9" s="15">
        <f t="shared" si="2"/>
        <v>86353.333333333328</v>
      </c>
      <c r="M9" s="15">
        <f t="shared" si="2"/>
        <v>93061.666666666657</v>
      </c>
      <c r="N9" s="24">
        <f>SUM(B9:M9)</f>
        <v>580390</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1 '!B17</f>
        <v>400</v>
      </c>
      <c r="C12" s="15">
        <f>'Income Statement Year 1 '!C17</f>
        <v>400</v>
      </c>
      <c r="D12" s="15">
        <f>'Income Statement Year 1 '!D17</f>
        <v>400</v>
      </c>
      <c r="E12" s="15">
        <f>'Income Statement Year 1 '!E17</f>
        <v>400</v>
      </c>
      <c r="F12" s="15">
        <f>'Income Statement Year 1 '!F17</f>
        <v>550</v>
      </c>
      <c r="G12" s="15">
        <f>'Income Statement Year 1 '!G17</f>
        <v>550</v>
      </c>
      <c r="H12" s="15">
        <f>'Income Statement Year 1 '!H17</f>
        <v>550</v>
      </c>
      <c r="I12" s="15">
        <f>'Income Statement Year 1 '!I17</f>
        <v>550</v>
      </c>
      <c r="J12" s="15">
        <f>'Income Statement Year 1 '!J17</f>
        <v>550</v>
      </c>
      <c r="K12" s="15">
        <f>'Income Statement Year 1 '!K17</f>
        <v>430</v>
      </c>
      <c r="L12" s="15">
        <f>'Income Statement Year 1 '!L17</f>
        <v>430</v>
      </c>
      <c r="M12" s="15">
        <f>'Income Statement Year 1 '!M17</f>
        <v>430</v>
      </c>
      <c r="N12" s="13">
        <f>SUM(B12:M12)</f>
        <v>5640</v>
      </c>
    </row>
    <row r="13" spans="1:18">
      <c r="N13" s="3"/>
    </row>
    <row r="14" spans="1:18">
      <c r="A14" s="25" t="s">
        <v>63</v>
      </c>
      <c r="B14" s="13">
        <f>B12+B13</f>
        <v>400</v>
      </c>
      <c r="C14" s="13">
        <f t="shared" ref="C14:N14" si="3">C12+C13</f>
        <v>400</v>
      </c>
      <c r="D14" s="13">
        <f t="shared" si="3"/>
        <v>400</v>
      </c>
      <c r="E14" s="13">
        <f t="shared" si="3"/>
        <v>400</v>
      </c>
      <c r="F14" s="13">
        <f t="shared" si="3"/>
        <v>550</v>
      </c>
      <c r="G14" s="13">
        <f t="shared" si="3"/>
        <v>550</v>
      </c>
      <c r="H14" s="13">
        <f t="shared" si="3"/>
        <v>550</v>
      </c>
      <c r="I14" s="13">
        <f t="shared" si="3"/>
        <v>550</v>
      </c>
      <c r="J14" s="13">
        <f t="shared" si="3"/>
        <v>550</v>
      </c>
      <c r="K14" s="13">
        <f t="shared" si="3"/>
        <v>430</v>
      </c>
      <c r="L14" s="13">
        <f t="shared" si="3"/>
        <v>430</v>
      </c>
      <c r="M14" s="13">
        <f t="shared" si="3"/>
        <v>430</v>
      </c>
      <c r="N14" s="13">
        <f t="shared" si="3"/>
        <v>5640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1 '!B22</f>
        <v>33.333333333333336</v>
      </c>
      <c r="C17" s="16">
        <f>'Income Statement Year 1 '!C22</f>
        <v>33.333333333333336</v>
      </c>
      <c r="D17" s="16">
        <f>'Income Statement Year 1 '!D22</f>
        <v>33.333333333333336</v>
      </c>
      <c r="E17" s="16">
        <f>'Income Statement Year 1 '!E22</f>
        <v>33.333333333333336</v>
      </c>
      <c r="F17" s="16">
        <f>'Income Statement Year 1 '!F22</f>
        <v>33.333333333333336</v>
      </c>
      <c r="G17" s="16">
        <f>'Income Statement Year 1 '!G22</f>
        <v>33.333333333333336</v>
      </c>
      <c r="H17" s="16">
        <f>'Income Statement Year 1 '!H22</f>
        <v>33.333333333333336</v>
      </c>
      <c r="I17" s="16">
        <f>'Income Statement Year 1 '!I22</f>
        <v>33.333333333333336</v>
      </c>
      <c r="J17" s="16">
        <f>'Income Statement Year 1 '!J22</f>
        <v>33.333333333333336</v>
      </c>
      <c r="K17" s="16">
        <f>'Income Statement Year 1 '!K22</f>
        <v>33.333333333333336</v>
      </c>
      <c r="L17" s="16">
        <f>'Income Statement Year 1 '!L22</f>
        <v>33.333333333333336</v>
      </c>
      <c r="M17" s="16">
        <f>'Income Statement Year 1 '!M22</f>
        <v>33.333333333333336</v>
      </c>
      <c r="N17" s="13">
        <f>SUM(B17:M17)</f>
        <v>399.99999999999994</v>
      </c>
    </row>
    <row r="18" spans="1:14">
      <c r="A18" t="s">
        <v>78</v>
      </c>
      <c r="B18" s="22">
        <f>'Income Statement Year 1 '!B23</f>
        <v>33.333333333333336</v>
      </c>
      <c r="C18" s="22">
        <f>'Income Statement Year 1 '!C23</f>
        <v>33.333333333333336</v>
      </c>
      <c r="D18" s="22">
        <f>'Income Statement Year 1 '!D23</f>
        <v>33.333333333333336</v>
      </c>
      <c r="E18" s="22">
        <f>'Income Statement Year 1 '!E23</f>
        <v>33.333333333333336</v>
      </c>
      <c r="F18" s="22">
        <f>'Income Statement Year 1 '!F23</f>
        <v>33.333333333333336</v>
      </c>
      <c r="G18" s="22">
        <f>'Income Statement Year 1 '!G23</f>
        <v>33.333333333333336</v>
      </c>
      <c r="H18" s="22">
        <f>'Income Statement Year 1 '!H23</f>
        <v>33.333333333333336</v>
      </c>
      <c r="I18" s="22">
        <f>'Income Statement Year 1 '!I23</f>
        <v>33.333333333333336</v>
      </c>
      <c r="J18" s="22">
        <f>'Income Statement Year 1 '!J23</f>
        <v>33.333333333333336</v>
      </c>
      <c r="K18" s="22">
        <f>'Income Statement Year 1 '!K23</f>
        <v>33.333333333333336</v>
      </c>
      <c r="L18" s="22">
        <f>'Income Statement Year 1 '!L23</f>
        <v>33.333333333333336</v>
      </c>
      <c r="M18" s="22">
        <f>'Income Statement Year 1 '!M23</f>
        <v>33.333333333333336</v>
      </c>
      <c r="N18" s="13">
        <f>SUM(B18:M18)</f>
        <v>399.99999999999994</v>
      </c>
    </row>
    <row r="19" spans="1:14">
      <c r="A19" t="s">
        <v>76</v>
      </c>
      <c r="B19" s="15">
        <f>'Income Statement Year 1 '!B24</f>
        <v>20</v>
      </c>
      <c r="C19" s="15">
        <f>'Income Statement Year 1 '!C24</f>
        <v>20</v>
      </c>
      <c r="D19" s="15">
        <f>'Income Statement Year 1 '!D24</f>
        <v>20</v>
      </c>
      <c r="E19" s="15">
        <f>'Income Statement Year 1 '!E24</f>
        <v>20</v>
      </c>
      <c r="F19" s="15">
        <f>'Income Statement Year 1 '!F24</f>
        <v>20</v>
      </c>
      <c r="G19" s="15">
        <f>'Income Statement Year 1 '!G24</f>
        <v>20</v>
      </c>
      <c r="H19" s="15">
        <f>'Income Statement Year 1 '!H24</f>
        <v>20</v>
      </c>
      <c r="I19" s="15">
        <f>'Income Statement Year 1 '!I24</f>
        <v>20</v>
      </c>
      <c r="J19" s="15">
        <f>'Income Statement Year 1 '!J24</f>
        <v>20</v>
      </c>
      <c r="K19" s="15">
        <f>'Income Statement Year 1 '!K24</f>
        <v>20</v>
      </c>
      <c r="L19" s="15">
        <f>'Income Statement Year 1 '!L24</f>
        <v>20</v>
      </c>
      <c r="M19" s="15">
        <f>'Income Statement Year 1 '!M24</f>
        <v>20</v>
      </c>
      <c r="N19" s="13">
        <f>SUM(B19:M19)</f>
        <v>240</v>
      </c>
    </row>
    <row r="20" spans="1:14">
      <c r="A20" s="15" t="s">
        <v>101</v>
      </c>
      <c r="B20" s="16">
        <f>'Income Statement Year 1 '!B25</f>
        <v>25</v>
      </c>
      <c r="C20" s="16">
        <f>'Income Statement Year 1 '!C25</f>
        <v>25</v>
      </c>
      <c r="D20" s="16">
        <f>'Income Statement Year 1 '!D25</f>
        <v>25</v>
      </c>
      <c r="E20" s="16">
        <f>'Income Statement Year 1 '!E25</f>
        <v>25</v>
      </c>
      <c r="F20" s="16">
        <f>'Income Statement Year 1 '!F25</f>
        <v>25</v>
      </c>
      <c r="G20" s="16">
        <f>'Income Statement Year 1 '!G25</f>
        <v>25</v>
      </c>
      <c r="H20" s="16">
        <f>'Income Statement Year 1 '!H25</f>
        <v>25</v>
      </c>
      <c r="I20" s="16">
        <f>'Income Statement Year 1 '!I25</f>
        <v>25</v>
      </c>
      <c r="J20" s="16">
        <f>'Income Statement Year 1 '!J25</f>
        <v>25</v>
      </c>
      <c r="K20" s="16">
        <f>'Income Statement Year 1 '!K25</f>
        <v>25</v>
      </c>
      <c r="L20" s="16">
        <f>'Income Statement Year 1 '!L25</f>
        <v>25</v>
      </c>
      <c r="M20" s="16">
        <f>'Income Statement Year 1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4">SUM(B17:B21)</f>
        <v>111.66666666666667</v>
      </c>
      <c r="C22" s="27">
        <f t="shared" si="4"/>
        <v>111.66666666666667</v>
      </c>
      <c r="D22" s="27">
        <f t="shared" si="4"/>
        <v>111.66666666666667</v>
      </c>
      <c r="E22" s="27">
        <f t="shared" si="4"/>
        <v>111.66666666666667</v>
      </c>
      <c r="F22" s="27">
        <f t="shared" si="4"/>
        <v>111.66666666666667</v>
      </c>
      <c r="G22" s="27">
        <f t="shared" si="4"/>
        <v>111.66666666666667</v>
      </c>
      <c r="H22" s="27">
        <f t="shared" si="4"/>
        <v>111.66666666666667</v>
      </c>
      <c r="I22" s="27">
        <f t="shared" si="4"/>
        <v>111.66666666666667</v>
      </c>
      <c r="J22" s="27">
        <f t="shared" si="4"/>
        <v>111.66666666666667</v>
      </c>
      <c r="K22" s="27">
        <f t="shared" si="4"/>
        <v>111.66666666666667</v>
      </c>
      <c r="L22" s="27">
        <f t="shared" si="4"/>
        <v>111.66666666666667</v>
      </c>
      <c r="M22" s="27">
        <f t="shared" si="4"/>
        <v>111.66666666666667</v>
      </c>
      <c r="N22" s="13">
        <f>SUM(N17:N19)</f>
        <v>1040</v>
      </c>
    </row>
    <row r="23" spans="1:14">
      <c r="N23" s="3"/>
    </row>
    <row r="24" spans="1:14">
      <c r="N24" s="3"/>
    </row>
    <row r="25" spans="1:14">
      <c r="A25" s="13" t="s">
        <v>64</v>
      </c>
      <c r="B25" s="24">
        <f t="shared" ref="B25:M25" si="5">B14+B22</f>
        <v>511.66666666666669</v>
      </c>
      <c r="C25" s="24">
        <f t="shared" si="5"/>
        <v>511.66666666666669</v>
      </c>
      <c r="D25" s="24">
        <f t="shared" si="5"/>
        <v>511.66666666666669</v>
      </c>
      <c r="E25" s="24">
        <f t="shared" si="5"/>
        <v>511.66666666666669</v>
      </c>
      <c r="F25" s="24">
        <f t="shared" si="5"/>
        <v>661.66666666666663</v>
      </c>
      <c r="G25" s="24">
        <f t="shared" si="5"/>
        <v>661.66666666666663</v>
      </c>
      <c r="H25" s="24">
        <f t="shared" si="5"/>
        <v>661.66666666666663</v>
      </c>
      <c r="I25" s="24">
        <f t="shared" si="5"/>
        <v>661.66666666666663</v>
      </c>
      <c r="J25" s="24">
        <f t="shared" si="5"/>
        <v>661.66666666666663</v>
      </c>
      <c r="K25" s="24">
        <f t="shared" si="5"/>
        <v>541.66666666666663</v>
      </c>
      <c r="L25" s="24">
        <f t="shared" si="5"/>
        <v>541.66666666666663</v>
      </c>
      <c r="M25" s="24">
        <f t="shared" si="5"/>
        <v>541.66666666666663</v>
      </c>
      <c r="N25" s="24">
        <f>SUM(B25:M25)</f>
        <v>6980.0000000000009</v>
      </c>
    </row>
    <row r="26" spans="1:14">
      <c r="N26" s="3"/>
    </row>
    <row r="27" spans="1:14">
      <c r="A27" s="15" t="s">
        <v>65</v>
      </c>
      <c r="B27" s="15">
        <f t="shared" ref="B27:M27" si="6">B7</f>
        <v>6000</v>
      </c>
      <c r="C27" s="15">
        <f t="shared" si="6"/>
        <v>6000</v>
      </c>
      <c r="D27" s="15">
        <f t="shared" si="6"/>
        <v>6000</v>
      </c>
      <c r="E27" s="15">
        <f t="shared" si="6"/>
        <v>6000</v>
      </c>
      <c r="F27" s="15">
        <f t="shared" si="6"/>
        <v>10750</v>
      </c>
      <c r="G27" s="15">
        <f t="shared" si="6"/>
        <v>10750</v>
      </c>
      <c r="H27" s="15">
        <f t="shared" si="6"/>
        <v>10750</v>
      </c>
      <c r="I27" s="15">
        <f t="shared" si="6"/>
        <v>10750</v>
      </c>
      <c r="J27" s="15">
        <f t="shared" si="6"/>
        <v>10750</v>
      </c>
      <c r="K27" s="15">
        <f t="shared" si="6"/>
        <v>7250</v>
      </c>
      <c r="L27" s="15">
        <f t="shared" si="6"/>
        <v>7250</v>
      </c>
      <c r="M27" s="15">
        <f t="shared" si="6"/>
        <v>7250</v>
      </c>
      <c r="N27" s="13">
        <f>SUM(B27:M27)</f>
        <v>99500</v>
      </c>
    </row>
    <row r="28" spans="1:14">
      <c r="A28" s="15" t="s">
        <v>66</v>
      </c>
      <c r="B28" s="22">
        <f>B25</f>
        <v>511.66666666666669</v>
      </c>
      <c r="C28" s="22">
        <f t="shared" ref="C28:M28" si="7">C25</f>
        <v>511.66666666666669</v>
      </c>
      <c r="D28" s="22">
        <f t="shared" si="7"/>
        <v>511.66666666666669</v>
      </c>
      <c r="E28" s="22">
        <f t="shared" si="7"/>
        <v>511.66666666666669</v>
      </c>
      <c r="F28" s="22">
        <f t="shared" si="7"/>
        <v>661.66666666666663</v>
      </c>
      <c r="G28" s="22">
        <f t="shared" si="7"/>
        <v>661.66666666666663</v>
      </c>
      <c r="H28" s="22">
        <f t="shared" si="7"/>
        <v>661.66666666666663</v>
      </c>
      <c r="I28" s="22">
        <f t="shared" si="7"/>
        <v>661.66666666666663</v>
      </c>
      <c r="J28" s="22">
        <f t="shared" si="7"/>
        <v>661.66666666666663</v>
      </c>
      <c r="K28" s="22">
        <f t="shared" si="7"/>
        <v>541.66666666666663</v>
      </c>
      <c r="L28" s="22">
        <f t="shared" si="7"/>
        <v>541.66666666666663</v>
      </c>
      <c r="M28" s="22">
        <f t="shared" si="7"/>
        <v>541.66666666666663</v>
      </c>
      <c r="N28" s="27">
        <f>SUM(B28:M28)</f>
        <v>6980.0000000000009</v>
      </c>
    </row>
    <row r="29" spans="1:14">
      <c r="N29" s="3"/>
    </row>
    <row r="30" spans="1:14">
      <c r="A30" s="13" t="s">
        <v>69</v>
      </c>
      <c r="B30" s="16">
        <f>B27-B28</f>
        <v>5488.333333333333</v>
      </c>
      <c r="C30" s="16">
        <f t="shared" ref="C30:N30" si="8">C27-C28</f>
        <v>5488.333333333333</v>
      </c>
      <c r="D30" s="16">
        <f t="shared" si="8"/>
        <v>5488.333333333333</v>
      </c>
      <c r="E30" s="16">
        <f t="shared" si="8"/>
        <v>5488.333333333333</v>
      </c>
      <c r="F30" s="16">
        <f t="shared" si="8"/>
        <v>10088.333333333334</v>
      </c>
      <c r="G30" s="16">
        <f t="shared" si="8"/>
        <v>10088.333333333334</v>
      </c>
      <c r="H30" s="16">
        <f t="shared" si="8"/>
        <v>10088.333333333334</v>
      </c>
      <c r="I30" s="16">
        <f t="shared" si="8"/>
        <v>10088.333333333334</v>
      </c>
      <c r="J30" s="16">
        <f t="shared" si="8"/>
        <v>10088.333333333334</v>
      </c>
      <c r="K30" s="16">
        <f t="shared" si="8"/>
        <v>6708.333333333333</v>
      </c>
      <c r="L30" s="16">
        <f t="shared" si="8"/>
        <v>6708.333333333333</v>
      </c>
      <c r="M30" s="16">
        <f t="shared" si="8"/>
        <v>6708.333333333333</v>
      </c>
      <c r="N30" s="13">
        <f t="shared" si="8"/>
        <v>92520</v>
      </c>
    </row>
    <row r="31" spans="1:14">
      <c r="A31" s="15" t="s">
        <v>70</v>
      </c>
      <c r="B31" s="15"/>
      <c r="C31" s="15"/>
      <c r="D31" s="15"/>
      <c r="E31" s="15"/>
      <c r="F31" s="15"/>
      <c r="G31" s="15"/>
      <c r="H31" s="15"/>
      <c r="I31" s="15"/>
      <c r="J31" s="15"/>
      <c r="K31" s="15"/>
      <c r="L31" s="15"/>
      <c r="M31" s="15"/>
      <c r="N31" s="13"/>
    </row>
    <row r="32" spans="1:14">
      <c r="A32" s="15" t="s">
        <v>71</v>
      </c>
      <c r="B32" s="16">
        <f>B30-B31</f>
        <v>5488.333333333333</v>
      </c>
      <c r="C32" s="16">
        <f t="shared" ref="C32:N32" si="9">C30-C31</f>
        <v>5488.333333333333</v>
      </c>
      <c r="D32" s="16">
        <f t="shared" si="9"/>
        <v>5488.333333333333</v>
      </c>
      <c r="E32" s="16">
        <f t="shared" si="9"/>
        <v>5488.333333333333</v>
      </c>
      <c r="F32" s="16">
        <f t="shared" si="9"/>
        <v>10088.333333333334</v>
      </c>
      <c r="G32" s="16">
        <f t="shared" si="9"/>
        <v>10088.333333333334</v>
      </c>
      <c r="H32" s="16">
        <f t="shared" si="9"/>
        <v>10088.333333333334</v>
      </c>
      <c r="I32" s="16">
        <f t="shared" si="9"/>
        <v>10088.333333333334</v>
      </c>
      <c r="J32" s="16">
        <f t="shared" si="9"/>
        <v>10088.333333333334</v>
      </c>
      <c r="K32" s="16">
        <f t="shared" si="9"/>
        <v>6708.333333333333</v>
      </c>
      <c r="L32" s="16">
        <f t="shared" si="9"/>
        <v>6708.333333333333</v>
      </c>
      <c r="M32" s="16">
        <f t="shared" si="9"/>
        <v>6708.333333333333</v>
      </c>
      <c r="N32" s="13">
        <f t="shared" si="9"/>
        <v>92520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5"/>
  <sheetViews>
    <sheetView topLeftCell="A3" workbookViewId="0">
      <selection activeCell="E12" sqref="E12"/>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6</v>
      </c>
      <c r="B1" s="62"/>
      <c r="C1" s="62"/>
      <c r="D1" s="62"/>
    </row>
    <row r="2" spans="1:4">
      <c r="A2" s="13" t="s">
        <v>106</v>
      </c>
      <c r="B2" s="13" t="s">
        <v>104</v>
      </c>
      <c r="C2" s="13" t="s">
        <v>107</v>
      </c>
      <c r="D2" s="13" t="s">
        <v>104</v>
      </c>
    </row>
    <row r="3" spans="1:4">
      <c r="A3" s="15" t="s">
        <v>108</v>
      </c>
      <c r="B3" s="15">
        <v>92520</v>
      </c>
      <c r="C3" s="15" t="s">
        <v>109</v>
      </c>
      <c r="D3" s="15">
        <v>0</v>
      </c>
    </row>
    <row r="4" spans="1:4">
      <c r="A4" s="15" t="s">
        <v>110</v>
      </c>
      <c r="B4" s="15">
        <v>0</v>
      </c>
      <c r="C4" s="15" t="s">
        <v>99</v>
      </c>
      <c r="D4" s="15">
        <f>'Income Statement Year 1 '!N22</f>
        <v>399.99999999999994</v>
      </c>
    </row>
    <row r="5" spans="1:4">
      <c r="A5" s="15" t="s">
        <v>118</v>
      </c>
      <c r="B5" s="15">
        <v>250</v>
      </c>
      <c r="C5" t="s">
        <v>78</v>
      </c>
      <c r="D5" s="15">
        <f>'Income Statement Year 1 '!N23</f>
        <v>399.99999999999994</v>
      </c>
    </row>
    <row r="6" spans="1:4">
      <c r="A6" s="15" t="s">
        <v>74</v>
      </c>
      <c r="B6" s="15">
        <v>1500</v>
      </c>
      <c r="C6" t="s">
        <v>76</v>
      </c>
      <c r="D6" s="15">
        <f>'Income Statement Year 1 '!N24</f>
        <v>240</v>
      </c>
    </row>
    <row r="7" spans="1:4">
      <c r="A7" s="15" t="s">
        <v>75</v>
      </c>
      <c r="B7" s="15">
        <v>1200</v>
      </c>
      <c r="C7" s="15" t="s">
        <v>101</v>
      </c>
      <c r="D7" s="15">
        <f>'Income Statement Year 1 '!N25</f>
        <v>300</v>
      </c>
    </row>
    <row r="8" spans="1:4">
      <c r="A8" s="15"/>
      <c r="B8" s="15"/>
      <c r="C8" s="13"/>
      <c r="D8" s="13"/>
    </row>
    <row r="9" spans="1:4">
      <c r="A9" s="13" t="s">
        <v>111</v>
      </c>
      <c r="B9" s="15">
        <f>SUM(B3:B8)</f>
        <v>95470</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99130</v>
      </c>
    </row>
    <row r="13" spans="1:4">
      <c r="A13" s="15"/>
      <c r="B13" s="15"/>
      <c r="C13" s="15"/>
      <c r="D13" s="15"/>
    </row>
    <row r="14" spans="1:4">
      <c r="A14" s="13"/>
      <c r="B14" s="15"/>
      <c r="C14" s="15"/>
      <c r="D14" s="15"/>
    </row>
    <row r="15" spans="1:4">
      <c r="A15" s="13" t="s">
        <v>116</v>
      </c>
      <c r="B15" s="13">
        <f>SUM(B9:B11)</f>
        <v>100470</v>
      </c>
      <c r="C15" s="13" t="s">
        <v>117</v>
      </c>
      <c r="D15" s="13">
        <f>SUM(D10:D12)</f>
        <v>100470</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
  <sheetViews>
    <sheetView workbookViewId="0">
      <selection activeCell="A7" sqref="A7"/>
    </sheetView>
  </sheetViews>
  <sheetFormatPr defaultColWidth="11" defaultRowHeight="15.5"/>
  <cols>
    <col min="1" max="1" width="46.332031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1</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122</v>
      </c>
      <c r="B5" s="15">
        <v>6</v>
      </c>
      <c r="C5" s="15">
        <v>6</v>
      </c>
      <c r="D5" s="15">
        <v>6</v>
      </c>
      <c r="E5" s="15">
        <v>6</v>
      </c>
      <c r="F5" s="15">
        <v>11</v>
      </c>
      <c r="G5" s="15">
        <v>11</v>
      </c>
      <c r="H5" s="15">
        <v>11</v>
      </c>
      <c r="I5" s="15">
        <v>11</v>
      </c>
      <c r="J5" s="15">
        <v>11</v>
      </c>
      <c r="K5" s="15">
        <v>5</v>
      </c>
      <c r="L5" s="15">
        <v>5</v>
      </c>
      <c r="M5" s="15">
        <v>5</v>
      </c>
      <c r="N5" s="15"/>
      <c r="P5" s="13" t="s">
        <v>86</v>
      </c>
      <c r="Q5" s="15" t="s">
        <v>95</v>
      </c>
      <c r="R5" s="15">
        <v>250</v>
      </c>
    </row>
    <row r="6" spans="1:18">
      <c r="A6" s="13" t="s">
        <v>123</v>
      </c>
      <c r="B6" s="15">
        <v>11</v>
      </c>
      <c r="C6" s="15">
        <v>11</v>
      </c>
      <c r="D6" s="15">
        <v>11</v>
      </c>
      <c r="E6" s="15">
        <v>11</v>
      </c>
      <c r="F6" s="15">
        <v>11</v>
      </c>
      <c r="G6" s="15">
        <v>11</v>
      </c>
      <c r="H6" s="15">
        <v>11</v>
      </c>
      <c r="I6" s="15">
        <v>11</v>
      </c>
      <c r="J6" s="15">
        <v>11</v>
      </c>
      <c r="K6" s="15">
        <v>12</v>
      </c>
      <c r="L6" s="15">
        <v>12</v>
      </c>
      <c r="M6" s="15">
        <v>12</v>
      </c>
      <c r="N6" s="15"/>
      <c r="P6" s="13" t="s">
        <v>81</v>
      </c>
      <c r="Q6" s="15" t="s">
        <v>97</v>
      </c>
      <c r="R6" s="15">
        <v>300</v>
      </c>
    </row>
    <row r="7" spans="1:18">
      <c r="A7" s="13" t="s">
        <v>124</v>
      </c>
      <c r="B7" s="15">
        <v>6</v>
      </c>
      <c r="C7" s="15">
        <v>6</v>
      </c>
      <c r="D7" s="15">
        <v>6</v>
      </c>
      <c r="E7" s="15">
        <v>6</v>
      </c>
      <c r="F7" s="15">
        <v>15</v>
      </c>
      <c r="G7" s="15">
        <v>15</v>
      </c>
      <c r="H7" s="15">
        <v>15</v>
      </c>
      <c r="I7" s="15">
        <v>15</v>
      </c>
      <c r="J7" s="15">
        <v>15</v>
      </c>
      <c r="K7" s="15">
        <v>7</v>
      </c>
      <c r="L7" s="15">
        <v>7</v>
      </c>
      <c r="M7" s="15">
        <v>7</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1500</v>
      </c>
      <c r="C10" s="15">
        <f>C5*R5</f>
        <v>1500</v>
      </c>
      <c r="D10" s="15">
        <f>D5*R5</f>
        <v>1500</v>
      </c>
      <c r="E10" s="15">
        <f>E5*R5</f>
        <v>1500</v>
      </c>
      <c r="F10" s="15">
        <f>F5*R5</f>
        <v>2750</v>
      </c>
      <c r="G10" s="15">
        <f>G5*R5</f>
        <v>2750</v>
      </c>
      <c r="H10" s="15">
        <f>H5*R5</f>
        <v>2750</v>
      </c>
      <c r="I10" s="15">
        <f>I5*R5</f>
        <v>2750</v>
      </c>
      <c r="J10" s="15">
        <f>J5*R5</f>
        <v>2750</v>
      </c>
      <c r="K10" s="15">
        <f>K5*R5</f>
        <v>1250</v>
      </c>
      <c r="L10" s="15">
        <f>L5*R5</f>
        <v>1250</v>
      </c>
      <c r="M10" s="15">
        <f>M5*R5</f>
        <v>1250</v>
      </c>
      <c r="N10" s="15">
        <f>SUM(B10:M10)</f>
        <v>23500</v>
      </c>
    </row>
    <row r="11" spans="1:18">
      <c r="A11" s="13" t="s">
        <v>81</v>
      </c>
      <c r="B11" s="15">
        <f>B6*R6</f>
        <v>3300</v>
      </c>
      <c r="C11" s="15">
        <f>C6*R6</f>
        <v>3300</v>
      </c>
      <c r="D11" s="15">
        <f>D6*R6</f>
        <v>3300</v>
      </c>
      <c r="E11" s="15">
        <f>E6*R6</f>
        <v>3300</v>
      </c>
      <c r="F11" s="15">
        <f>F6*R6</f>
        <v>3300</v>
      </c>
      <c r="G11" s="15">
        <f>G6*R6</f>
        <v>3300</v>
      </c>
      <c r="H11" s="15">
        <f>H6*R6</f>
        <v>3300</v>
      </c>
      <c r="I11" s="15">
        <f>I6*R6</f>
        <v>3300</v>
      </c>
      <c r="J11" s="15">
        <f>J6*R6</f>
        <v>3300</v>
      </c>
      <c r="K11" s="15">
        <f>K6*R6</f>
        <v>3600</v>
      </c>
      <c r="L11" s="15">
        <f>L6*R6</f>
        <v>3600</v>
      </c>
      <c r="M11" s="15">
        <f>M6*R6</f>
        <v>3600</v>
      </c>
      <c r="N11" s="15">
        <f>SUM(B11:M11)</f>
        <v>40500</v>
      </c>
    </row>
    <row r="12" spans="1:18">
      <c r="A12" s="13" t="s">
        <v>82</v>
      </c>
      <c r="B12" s="15">
        <f>B7*R7</f>
        <v>2100</v>
      </c>
      <c r="C12" s="15">
        <f>C7*R7</f>
        <v>2100</v>
      </c>
      <c r="D12" s="15">
        <f>D7*R7</f>
        <v>2100</v>
      </c>
      <c r="E12" s="15">
        <f>E7*R7</f>
        <v>2100</v>
      </c>
      <c r="F12" s="15">
        <f>F7*R7</f>
        <v>5250</v>
      </c>
      <c r="G12" s="15">
        <f>G7*R7</f>
        <v>5250</v>
      </c>
      <c r="H12" s="15">
        <f>H7*R7</f>
        <v>5250</v>
      </c>
      <c r="I12" s="15">
        <f>I7*R7</f>
        <v>5250</v>
      </c>
      <c r="J12" s="15">
        <f>J7*R7</f>
        <v>5250</v>
      </c>
      <c r="K12" s="15">
        <f>K7*R7</f>
        <v>2450</v>
      </c>
      <c r="L12" s="15">
        <f>L7*R7</f>
        <v>2450</v>
      </c>
      <c r="M12" s="15">
        <f>M7*R7</f>
        <v>2450</v>
      </c>
      <c r="N12" s="15">
        <f>SUM(B12:M12)</f>
        <v>42000</v>
      </c>
    </row>
    <row r="13" spans="1:18">
      <c r="A13" s="13" t="s">
        <v>88</v>
      </c>
      <c r="B13" s="15">
        <f>SUM(B10:B12)</f>
        <v>6900</v>
      </c>
      <c r="C13" s="15">
        <f>SUM(C10:C12)</f>
        <v>6900</v>
      </c>
      <c r="D13" s="15">
        <f t="shared" ref="D13:M13" si="0">SUM(D10:D12)</f>
        <v>6900</v>
      </c>
      <c r="E13" s="15">
        <f t="shared" si="0"/>
        <v>6900</v>
      </c>
      <c r="F13" s="15">
        <f t="shared" si="0"/>
        <v>11300</v>
      </c>
      <c r="G13" s="15">
        <f t="shared" si="0"/>
        <v>11300</v>
      </c>
      <c r="H13" s="15">
        <f t="shared" si="0"/>
        <v>11300</v>
      </c>
      <c r="I13" s="15">
        <f t="shared" si="0"/>
        <v>11300</v>
      </c>
      <c r="J13" s="15">
        <f t="shared" si="0"/>
        <v>11300</v>
      </c>
      <c r="K13" s="15">
        <f t="shared" si="0"/>
        <v>7300</v>
      </c>
      <c r="L13" s="15">
        <f t="shared" si="0"/>
        <v>7300</v>
      </c>
      <c r="M13" s="15">
        <f t="shared" si="0"/>
        <v>7300</v>
      </c>
      <c r="N13" s="15">
        <f>SUM(B13:M13)</f>
        <v>106000</v>
      </c>
    </row>
    <row r="14" spans="1:18">
      <c r="A14" s="3"/>
    </row>
    <row r="16" spans="1:18">
      <c r="A16" s="13" t="s">
        <v>44</v>
      </c>
      <c r="B16" s="15">
        <f>B13</f>
        <v>6900</v>
      </c>
      <c r="C16" s="15">
        <f t="shared" ref="C16:M16" si="1">C13</f>
        <v>6900</v>
      </c>
      <c r="D16" s="15">
        <f t="shared" si="1"/>
        <v>6900</v>
      </c>
      <c r="E16" s="15">
        <f t="shared" si="1"/>
        <v>6900</v>
      </c>
      <c r="F16" s="15">
        <f t="shared" si="1"/>
        <v>11300</v>
      </c>
      <c r="G16" s="15">
        <f t="shared" si="1"/>
        <v>11300</v>
      </c>
      <c r="H16" s="15">
        <f t="shared" si="1"/>
        <v>11300</v>
      </c>
      <c r="I16" s="15">
        <f t="shared" si="1"/>
        <v>11300</v>
      </c>
      <c r="J16" s="15">
        <f t="shared" si="1"/>
        <v>11300</v>
      </c>
      <c r="K16" s="15">
        <f t="shared" si="1"/>
        <v>7300</v>
      </c>
      <c r="L16" s="15">
        <f t="shared" si="1"/>
        <v>7300</v>
      </c>
      <c r="M16" s="15">
        <f t="shared" si="1"/>
        <v>7300</v>
      </c>
      <c r="N16" s="15">
        <f>SUM(B16:M16)</f>
        <v>106000</v>
      </c>
    </row>
    <row r="17" spans="1:14">
      <c r="A17" s="13" t="s">
        <v>42</v>
      </c>
      <c r="B17" s="15">
        <v>450</v>
      </c>
      <c r="C17" s="15">
        <v>450</v>
      </c>
      <c r="D17" s="15">
        <v>450</v>
      </c>
      <c r="E17" s="15">
        <v>450</v>
      </c>
      <c r="F17" s="15">
        <v>570</v>
      </c>
      <c r="G17" s="15">
        <v>570</v>
      </c>
      <c r="H17" s="15">
        <v>570</v>
      </c>
      <c r="I17" s="15">
        <v>570</v>
      </c>
      <c r="J17" s="15">
        <v>570</v>
      </c>
      <c r="K17" s="15">
        <v>450</v>
      </c>
      <c r="L17" s="15">
        <v>450</v>
      </c>
      <c r="M17" s="15">
        <v>450</v>
      </c>
      <c r="N17" s="15">
        <f>SUM(B17:M17)</f>
        <v>6000</v>
      </c>
    </row>
    <row r="18" spans="1:14" ht="15" customHeight="1"/>
    <row r="19" spans="1:14" ht="15" customHeight="1">
      <c r="A19" s="13" t="s">
        <v>46</v>
      </c>
      <c r="B19" s="15">
        <f>B16-B17</f>
        <v>6450</v>
      </c>
      <c r="C19" s="15">
        <f t="shared" ref="C19:M19" si="2">C16-C17</f>
        <v>6450</v>
      </c>
      <c r="D19" s="15">
        <f t="shared" si="2"/>
        <v>6450</v>
      </c>
      <c r="E19" s="15">
        <f t="shared" si="2"/>
        <v>6450</v>
      </c>
      <c r="F19" s="15">
        <f t="shared" si="2"/>
        <v>10730</v>
      </c>
      <c r="G19" s="15">
        <f t="shared" si="2"/>
        <v>10730</v>
      </c>
      <c r="H19" s="15">
        <f t="shared" si="2"/>
        <v>10730</v>
      </c>
      <c r="I19" s="15">
        <f t="shared" si="2"/>
        <v>10730</v>
      </c>
      <c r="J19" s="15">
        <f t="shared" si="2"/>
        <v>10730</v>
      </c>
      <c r="K19" s="15">
        <f t="shared" si="2"/>
        <v>6850</v>
      </c>
      <c r="L19" s="15">
        <f t="shared" si="2"/>
        <v>6850</v>
      </c>
      <c r="M19" s="15">
        <f t="shared" si="2"/>
        <v>6850</v>
      </c>
      <c r="N19" s="15">
        <f>N16-N17</f>
        <v>100000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6338.333333333333</v>
      </c>
      <c r="C31" s="16">
        <f t="shared" si="7"/>
        <v>6338.333333333333</v>
      </c>
      <c r="D31" s="16">
        <f t="shared" si="7"/>
        <v>6338.333333333333</v>
      </c>
      <c r="E31" s="16">
        <f t="shared" si="7"/>
        <v>6338.333333333333</v>
      </c>
      <c r="F31" s="16">
        <f t="shared" si="7"/>
        <v>10618.333333333334</v>
      </c>
      <c r="G31" s="16">
        <f t="shared" si="7"/>
        <v>10618.333333333334</v>
      </c>
      <c r="H31" s="16">
        <f t="shared" si="7"/>
        <v>10618.333333333334</v>
      </c>
      <c r="I31" s="16">
        <f t="shared" si="7"/>
        <v>10618.333333333334</v>
      </c>
      <c r="J31" s="16">
        <f t="shared" si="7"/>
        <v>10618.333333333334</v>
      </c>
      <c r="K31" s="16">
        <f t="shared" si="7"/>
        <v>6738.333333333333</v>
      </c>
      <c r="L31" s="16">
        <f t="shared" si="7"/>
        <v>6738.333333333333</v>
      </c>
      <c r="M31" s="16">
        <f t="shared" si="7"/>
        <v>6738.333333333333</v>
      </c>
      <c r="N31" s="15">
        <f>SUM(B31:M31)</f>
        <v>98659.999999999985</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6021.4166666666661</v>
      </c>
      <c r="C33" s="16">
        <f t="shared" ref="C33:M33" si="8">C31-C32*C31</f>
        <v>6021.4166666666661</v>
      </c>
      <c r="D33" s="16">
        <f t="shared" si="8"/>
        <v>6021.4166666666661</v>
      </c>
      <c r="E33" s="16">
        <f t="shared" si="8"/>
        <v>6021.4166666666661</v>
      </c>
      <c r="F33" s="16">
        <f t="shared" si="8"/>
        <v>10087.416666666668</v>
      </c>
      <c r="G33" s="16">
        <f t="shared" si="8"/>
        <v>10087.416666666668</v>
      </c>
      <c r="H33" s="16">
        <f t="shared" si="8"/>
        <v>10087.416666666668</v>
      </c>
      <c r="I33" s="16">
        <f t="shared" si="8"/>
        <v>10087.416666666668</v>
      </c>
      <c r="J33" s="16">
        <f t="shared" si="8"/>
        <v>10087.416666666668</v>
      </c>
      <c r="K33" s="16">
        <f t="shared" si="8"/>
        <v>6401.4166666666661</v>
      </c>
      <c r="L33" s="16">
        <f t="shared" si="8"/>
        <v>6401.4166666666661</v>
      </c>
      <c r="M33" s="16">
        <f t="shared" si="8"/>
        <v>6401.4166666666661</v>
      </c>
      <c r="N33" s="15">
        <f t="shared" ref="N33" si="9">N31+N32*N31</f>
        <v>103592.99999999999</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M1:M2"/>
    <mergeCell ref="N1:N2"/>
    <mergeCell ref="A27:C27"/>
    <mergeCell ref="G1:G2"/>
    <mergeCell ref="H1:H2"/>
    <mergeCell ref="I1:I2"/>
    <mergeCell ref="J1:J2"/>
    <mergeCell ref="K1:K2"/>
    <mergeCell ref="L1:L2"/>
    <mergeCell ref="A1:A2"/>
    <mergeCell ref="B1:B2"/>
    <mergeCell ref="C1:C2"/>
    <mergeCell ref="D1:D2"/>
    <mergeCell ref="E1:E2"/>
    <mergeCell ref="F1: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workbookViewId="0">
      <selection activeCell="G3" sqref="G3"/>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4</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B3+B32</f>
        <v>6338.333333333333</v>
      </c>
      <c r="D3" s="16">
        <f t="shared" ref="D3:N3" si="0">C3+C32</f>
        <v>12676.666666666666</v>
      </c>
      <c r="E3" s="16">
        <f t="shared" si="0"/>
        <v>19015</v>
      </c>
      <c r="F3" s="16">
        <f t="shared" si="0"/>
        <v>25353.333333333332</v>
      </c>
      <c r="G3" s="16">
        <f t="shared" si="0"/>
        <v>35971.666666666664</v>
      </c>
      <c r="H3" s="16">
        <f t="shared" si="0"/>
        <v>46590</v>
      </c>
      <c r="I3" s="16">
        <f t="shared" si="0"/>
        <v>57208.333333333336</v>
      </c>
      <c r="J3" s="16">
        <f t="shared" si="0"/>
        <v>67826.666666666672</v>
      </c>
      <c r="K3" s="16">
        <f t="shared" si="0"/>
        <v>78445</v>
      </c>
      <c r="L3" s="16">
        <f t="shared" si="0"/>
        <v>85183.333333333328</v>
      </c>
      <c r="M3" s="16">
        <f t="shared" si="0"/>
        <v>91921.666666666657</v>
      </c>
      <c r="N3" s="16">
        <f t="shared" si="0"/>
        <v>98659.999999999985</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2 '!B16</f>
        <v>6900</v>
      </c>
      <c r="C6" s="15">
        <f>'Income Statement Year 2 '!C16</f>
        <v>6900</v>
      </c>
      <c r="D6" s="15">
        <f>'Income Statement Year 2 '!D16</f>
        <v>6900</v>
      </c>
      <c r="E6" s="15">
        <f>'Income Statement Year 2 '!E16</f>
        <v>6900</v>
      </c>
      <c r="F6" s="15">
        <f>'Income Statement Year 2 '!F16</f>
        <v>11300</v>
      </c>
      <c r="G6" s="15">
        <f>'Income Statement Year 2 '!G16</f>
        <v>11300</v>
      </c>
      <c r="H6" s="15">
        <f>'Income Statement Year 2 '!H16</f>
        <v>11300</v>
      </c>
      <c r="I6" s="15">
        <f>'Income Statement Year 2 '!I16</f>
        <v>11300</v>
      </c>
      <c r="J6" s="15">
        <f>'Income Statement Year 2 '!J16</f>
        <v>11300</v>
      </c>
      <c r="K6" s="15">
        <f>'Income Statement Year 2 '!K16</f>
        <v>7300</v>
      </c>
      <c r="L6" s="15">
        <f>'Income Statement Year 2 '!L16</f>
        <v>7300</v>
      </c>
      <c r="M6" s="15">
        <f>'Income Statement Year 2 '!M16</f>
        <v>7300</v>
      </c>
      <c r="N6" s="15">
        <f>SUM(B6:M6)</f>
        <v>106000</v>
      </c>
      <c r="Q6" s="15" t="s">
        <v>105</v>
      </c>
      <c r="R6" s="15">
        <v>0</v>
      </c>
    </row>
    <row r="7" spans="1:18">
      <c r="A7" s="13" t="s">
        <v>59</v>
      </c>
      <c r="B7" s="15">
        <f>B6+B3</f>
        <v>6900</v>
      </c>
      <c r="C7" s="15">
        <f>C6</f>
        <v>6900</v>
      </c>
      <c r="D7" s="15">
        <f t="shared" ref="D7:N7" si="1">D6</f>
        <v>6900</v>
      </c>
      <c r="E7" s="15">
        <f t="shared" si="1"/>
        <v>6900</v>
      </c>
      <c r="F7" s="15">
        <f t="shared" si="1"/>
        <v>11300</v>
      </c>
      <c r="G7" s="15">
        <f t="shared" si="1"/>
        <v>11300</v>
      </c>
      <c r="H7" s="15">
        <f t="shared" si="1"/>
        <v>11300</v>
      </c>
      <c r="I7" s="15">
        <f t="shared" si="1"/>
        <v>11300</v>
      </c>
      <c r="J7" s="15">
        <f t="shared" si="1"/>
        <v>11300</v>
      </c>
      <c r="K7" s="15">
        <f t="shared" si="1"/>
        <v>7300</v>
      </c>
      <c r="L7" s="15">
        <f t="shared" si="1"/>
        <v>7300</v>
      </c>
      <c r="M7" s="15">
        <f t="shared" si="1"/>
        <v>7300</v>
      </c>
      <c r="N7" s="15">
        <f t="shared" si="1"/>
        <v>106000</v>
      </c>
    </row>
    <row r="8" spans="1:18">
      <c r="A8" s="3"/>
      <c r="N8" s="3"/>
    </row>
    <row r="9" spans="1:18">
      <c r="A9" s="13" t="s">
        <v>67</v>
      </c>
      <c r="B9" s="15">
        <f t="shared" ref="B9:M9" si="2">B7+B3</f>
        <v>6900</v>
      </c>
      <c r="C9" s="15">
        <f t="shared" si="2"/>
        <v>13238.333333333332</v>
      </c>
      <c r="D9" s="15">
        <f t="shared" si="2"/>
        <v>19576.666666666664</v>
      </c>
      <c r="E9" s="15">
        <f t="shared" si="2"/>
        <v>25915</v>
      </c>
      <c r="F9" s="15">
        <f t="shared" si="2"/>
        <v>36653.333333333328</v>
      </c>
      <c r="G9" s="15">
        <f t="shared" si="2"/>
        <v>47271.666666666664</v>
      </c>
      <c r="H9" s="15">
        <f t="shared" si="2"/>
        <v>57890</v>
      </c>
      <c r="I9" s="15">
        <f t="shared" si="2"/>
        <v>68508.333333333343</v>
      </c>
      <c r="J9" s="15">
        <f t="shared" si="2"/>
        <v>79126.666666666672</v>
      </c>
      <c r="K9" s="15">
        <f t="shared" si="2"/>
        <v>85745</v>
      </c>
      <c r="L9" s="15">
        <f t="shared" si="2"/>
        <v>92483.333333333328</v>
      </c>
      <c r="M9" s="15">
        <f t="shared" si="2"/>
        <v>99221.666666666657</v>
      </c>
      <c r="N9" s="24">
        <f>SUM(B9:M9)</f>
        <v>632530</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2 '!B17</f>
        <v>450</v>
      </c>
      <c r="C12" s="15">
        <f>'Income Statement Year 2 '!C17</f>
        <v>450</v>
      </c>
      <c r="D12" s="15">
        <f>'Income Statement Year 2 '!D17</f>
        <v>450</v>
      </c>
      <c r="E12" s="15">
        <f>'Income Statement Year 2 '!E17</f>
        <v>450</v>
      </c>
      <c r="F12" s="15">
        <f>'Income Statement Year 2 '!F17</f>
        <v>570</v>
      </c>
      <c r="G12" s="15">
        <f>'Income Statement Year 2 '!G17</f>
        <v>570</v>
      </c>
      <c r="H12" s="15">
        <f>'Income Statement Year 2 '!H17</f>
        <v>570</v>
      </c>
      <c r="I12" s="15">
        <f>'Income Statement Year 2 '!I17</f>
        <v>570</v>
      </c>
      <c r="J12" s="15">
        <f>'Income Statement Year 2 '!J17</f>
        <v>570</v>
      </c>
      <c r="K12" s="15">
        <f>'Income Statement Year 2 '!K17</f>
        <v>450</v>
      </c>
      <c r="L12" s="15">
        <f>'Income Statement Year 2 '!L17</f>
        <v>450</v>
      </c>
      <c r="M12" s="15">
        <f>'Income Statement Year 2 '!M17</f>
        <v>450</v>
      </c>
      <c r="N12" s="13">
        <f>SUM(B12:M12)</f>
        <v>6000</v>
      </c>
    </row>
    <row r="13" spans="1:18">
      <c r="N13" s="3"/>
    </row>
    <row r="14" spans="1:18">
      <c r="A14" s="25" t="s">
        <v>63</v>
      </c>
      <c r="B14" s="13">
        <f>B12+B13</f>
        <v>450</v>
      </c>
      <c r="C14" s="13">
        <f t="shared" ref="C14:N14" si="3">C12+C13</f>
        <v>450</v>
      </c>
      <c r="D14" s="13">
        <f t="shared" si="3"/>
        <v>450</v>
      </c>
      <c r="E14" s="13">
        <f t="shared" si="3"/>
        <v>450</v>
      </c>
      <c r="F14" s="13">
        <f t="shared" si="3"/>
        <v>570</v>
      </c>
      <c r="G14" s="13">
        <f t="shared" si="3"/>
        <v>570</v>
      </c>
      <c r="H14" s="13">
        <f t="shared" si="3"/>
        <v>570</v>
      </c>
      <c r="I14" s="13">
        <f t="shared" si="3"/>
        <v>570</v>
      </c>
      <c r="J14" s="13">
        <f t="shared" si="3"/>
        <v>570</v>
      </c>
      <c r="K14" s="13">
        <f t="shared" si="3"/>
        <v>450</v>
      </c>
      <c r="L14" s="13">
        <f t="shared" si="3"/>
        <v>450</v>
      </c>
      <c r="M14" s="13">
        <f t="shared" si="3"/>
        <v>450</v>
      </c>
      <c r="N14" s="13">
        <f t="shared" si="3"/>
        <v>6000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2 '!B22</f>
        <v>33.333333333333336</v>
      </c>
      <c r="C17" s="16">
        <f>'Income Statement Year 2 '!C22</f>
        <v>33.333333333333336</v>
      </c>
      <c r="D17" s="16">
        <f>'Income Statement Year 2 '!D22</f>
        <v>33.333333333333336</v>
      </c>
      <c r="E17" s="16">
        <f>'Income Statement Year 2 '!E22</f>
        <v>33.333333333333336</v>
      </c>
      <c r="F17" s="16">
        <f>'Income Statement Year 2 '!F22</f>
        <v>33.333333333333336</v>
      </c>
      <c r="G17" s="16">
        <f>'Income Statement Year 2 '!G22</f>
        <v>33.333333333333336</v>
      </c>
      <c r="H17" s="16">
        <f>'Income Statement Year 2 '!H22</f>
        <v>33.333333333333336</v>
      </c>
      <c r="I17" s="16">
        <f>'Income Statement Year 2 '!I22</f>
        <v>33.333333333333336</v>
      </c>
      <c r="J17" s="16">
        <f>'Income Statement Year 2 '!J22</f>
        <v>33.333333333333336</v>
      </c>
      <c r="K17" s="16">
        <f>'Income Statement Year 2 '!K22</f>
        <v>33.333333333333336</v>
      </c>
      <c r="L17" s="16">
        <f>'Income Statement Year 2 '!L22</f>
        <v>33.333333333333336</v>
      </c>
      <c r="M17" s="16">
        <f>'Income Statement Year 2 '!M22</f>
        <v>33.333333333333336</v>
      </c>
      <c r="N17" s="13">
        <f>SUM(B17:M17)</f>
        <v>399.99999999999994</v>
      </c>
    </row>
    <row r="18" spans="1:14">
      <c r="A18" t="s">
        <v>78</v>
      </c>
      <c r="B18" s="22">
        <f>'Income Statement Year 2 '!B23</f>
        <v>33.333333333333336</v>
      </c>
      <c r="C18" s="22">
        <f>'Income Statement Year 2 '!C23</f>
        <v>33.333333333333336</v>
      </c>
      <c r="D18" s="22">
        <f>'Income Statement Year 2 '!D23</f>
        <v>33.333333333333336</v>
      </c>
      <c r="E18" s="22">
        <f>'Income Statement Year 2 '!E23</f>
        <v>33.333333333333336</v>
      </c>
      <c r="F18" s="22">
        <f>'Income Statement Year 2 '!F23</f>
        <v>33.333333333333336</v>
      </c>
      <c r="G18" s="22">
        <f>'Income Statement Year 2 '!G23</f>
        <v>33.333333333333336</v>
      </c>
      <c r="H18" s="22">
        <f>'Income Statement Year 2 '!H23</f>
        <v>33.333333333333336</v>
      </c>
      <c r="I18" s="22">
        <f>'Income Statement Year 2 '!I23</f>
        <v>33.333333333333336</v>
      </c>
      <c r="J18" s="22">
        <f>'Income Statement Year 2 '!J23</f>
        <v>33.333333333333336</v>
      </c>
      <c r="K18" s="22">
        <f>'Income Statement Year 2 '!K23</f>
        <v>33.333333333333336</v>
      </c>
      <c r="L18" s="22">
        <f>'Income Statement Year 2 '!L23</f>
        <v>33.333333333333336</v>
      </c>
      <c r="M18" s="22">
        <f>'Income Statement Year 2 '!M23</f>
        <v>33.333333333333336</v>
      </c>
      <c r="N18" s="13">
        <f>SUM(B18:M18)</f>
        <v>399.99999999999994</v>
      </c>
    </row>
    <row r="19" spans="1:14">
      <c r="A19" t="s">
        <v>76</v>
      </c>
      <c r="B19" s="15">
        <f>'Income Statement Year 2 '!B24</f>
        <v>20</v>
      </c>
      <c r="C19" s="15">
        <f>'Income Statement Year 2 '!C24</f>
        <v>20</v>
      </c>
      <c r="D19" s="15">
        <f>'Income Statement Year 2 '!D24</f>
        <v>20</v>
      </c>
      <c r="E19" s="15">
        <f>'Income Statement Year 2 '!E24</f>
        <v>20</v>
      </c>
      <c r="F19" s="15">
        <f>'Income Statement Year 2 '!F24</f>
        <v>20</v>
      </c>
      <c r="G19" s="15">
        <f>'Income Statement Year 2 '!G24</f>
        <v>20</v>
      </c>
      <c r="H19" s="15">
        <f>'Income Statement Year 2 '!H24</f>
        <v>20</v>
      </c>
      <c r="I19" s="15">
        <f>'Income Statement Year 2 '!I24</f>
        <v>20</v>
      </c>
      <c r="J19" s="15">
        <f>'Income Statement Year 2 '!J24</f>
        <v>20</v>
      </c>
      <c r="K19" s="15">
        <f>'Income Statement Year 2 '!K24</f>
        <v>20</v>
      </c>
      <c r="L19" s="15">
        <f>'Income Statement Year 2 '!L24</f>
        <v>20</v>
      </c>
      <c r="M19" s="15">
        <f>'Income Statement Year 2 '!M24</f>
        <v>20</v>
      </c>
      <c r="N19" s="13">
        <f>SUM(B19:M19)</f>
        <v>240</v>
      </c>
    </row>
    <row r="20" spans="1:14">
      <c r="A20" s="15" t="s">
        <v>101</v>
      </c>
      <c r="B20" s="16">
        <f>'Income Statement Year 2 '!B25</f>
        <v>25</v>
      </c>
      <c r="C20" s="16">
        <f>'Income Statement Year 2 '!C25</f>
        <v>25</v>
      </c>
      <c r="D20" s="16">
        <f>'Income Statement Year 2 '!D25</f>
        <v>25</v>
      </c>
      <c r="E20" s="16">
        <f>'Income Statement Year 2 '!E25</f>
        <v>25</v>
      </c>
      <c r="F20" s="16">
        <f>'Income Statement Year 2 '!F25</f>
        <v>25</v>
      </c>
      <c r="G20" s="16">
        <f>'Income Statement Year 2 '!G25</f>
        <v>25</v>
      </c>
      <c r="H20" s="16">
        <f>'Income Statement Year 2 '!H25</f>
        <v>25</v>
      </c>
      <c r="I20" s="16">
        <f>'Income Statement Year 2 '!I25</f>
        <v>25</v>
      </c>
      <c r="J20" s="16">
        <f>'Income Statement Year 2 '!J25</f>
        <v>25</v>
      </c>
      <c r="K20" s="16">
        <f>'Income Statement Year 2 '!K25</f>
        <v>25</v>
      </c>
      <c r="L20" s="16">
        <f>'Income Statement Year 2 '!L25</f>
        <v>25</v>
      </c>
      <c r="M20" s="16">
        <f>'Income Statement Year 2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4">SUM(B17:B21)</f>
        <v>111.66666666666667</v>
      </c>
      <c r="C22" s="27">
        <f t="shared" si="4"/>
        <v>111.66666666666667</v>
      </c>
      <c r="D22" s="27">
        <f t="shared" si="4"/>
        <v>111.66666666666667</v>
      </c>
      <c r="E22" s="27">
        <f t="shared" si="4"/>
        <v>111.66666666666667</v>
      </c>
      <c r="F22" s="27">
        <f t="shared" si="4"/>
        <v>111.66666666666667</v>
      </c>
      <c r="G22" s="27">
        <f t="shared" si="4"/>
        <v>111.66666666666667</v>
      </c>
      <c r="H22" s="27">
        <f t="shared" si="4"/>
        <v>111.66666666666667</v>
      </c>
      <c r="I22" s="27">
        <f t="shared" si="4"/>
        <v>111.66666666666667</v>
      </c>
      <c r="J22" s="27">
        <f t="shared" si="4"/>
        <v>111.66666666666667</v>
      </c>
      <c r="K22" s="27">
        <f t="shared" si="4"/>
        <v>111.66666666666667</v>
      </c>
      <c r="L22" s="27">
        <f t="shared" si="4"/>
        <v>111.66666666666667</v>
      </c>
      <c r="M22" s="27">
        <f t="shared" si="4"/>
        <v>111.66666666666667</v>
      </c>
      <c r="N22" s="13">
        <f>SUM(N17:N19)</f>
        <v>1040</v>
      </c>
    </row>
    <row r="23" spans="1:14">
      <c r="N23" s="3"/>
    </row>
    <row r="24" spans="1:14">
      <c r="N24" s="3"/>
    </row>
    <row r="25" spans="1:14">
      <c r="A25" s="13" t="s">
        <v>64</v>
      </c>
      <c r="B25" s="24">
        <f t="shared" ref="B25:M25" si="5">B14+B22</f>
        <v>561.66666666666663</v>
      </c>
      <c r="C25" s="24">
        <f t="shared" si="5"/>
        <v>561.66666666666663</v>
      </c>
      <c r="D25" s="24">
        <f t="shared" si="5"/>
        <v>561.66666666666663</v>
      </c>
      <c r="E25" s="24">
        <f t="shared" si="5"/>
        <v>561.66666666666663</v>
      </c>
      <c r="F25" s="24">
        <f t="shared" si="5"/>
        <v>681.66666666666663</v>
      </c>
      <c r="G25" s="24">
        <f t="shared" si="5"/>
        <v>681.66666666666663</v>
      </c>
      <c r="H25" s="24">
        <f t="shared" si="5"/>
        <v>681.66666666666663</v>
      </c>
      <c r="I25" s="24">
        <f t="shared" si="5"/>
        <v>681.66666666666663</v>
      </c>
      <c r="J25" s="24">
        <f t="shared" si="5"/>
        <v>681.66666666666663</v>
      </c>
      <c r="K25" s="24">
        <f t="shared" si="5"/>
        <v>561.66666666666663</v>
      </c>
      <c r="L25" s="24">
        <f t="shared" si="5"/>
        <v>561.66666666666663</v>
      </c>
      <c r="M25" s="24">
        <f t="shared" si="5"/>
        <v>561.66666666666663</v>
      </c>
      <c r="N25" s="24">
        <f>SUM(B25:M25)</f>
        <v>7340.0000000000009</v>
      </c>
    </row>
    <row r="26" spans="1:14">
      <c r="N26" s="3"/>
    </row>
    <row r="27" spans="1:14">
      <c r="A27" s="15" t="s">
        <v>65</v>
      </c>
      <c r="B27" s="15">
        <f t="shared" ref="B27:M27" si="6">B7</f>
        <v>6900</v>
      </c>
      <c r="C27" s="15">
        <f t="shared" si="6"/>
        <v>6900</v>
      </c>
      <c r="D27" s="15">
        <f t="shared" si="6"/>
        <v>6900</v>
      </c>
      <c r="E27" s="15">
        <f t="shared" si="6"/>
        <v>6900</v>
      </c>
      <c r="F27" s="15">
        <f t="shared" si="6"/>
        <v>11300</v>
      </c>
      <c r="G27" s="15">
        <f t="shared" si="6"/>
        <v>11300</v>
      </c>
      <c r="H27" s="15">
        <f t="shared" si="6"/>
        <v>11300</v>
      </c>
      <c r="I27" s="15">
        <f t="shared" si="6"/>
        <v>11300</v>
      </c>
      <c r="J27" s="15">
        <f t="shared" si="6"/>
        <v>11300</v>
      </c>
      <c r="K27" s="15">
        <f t="shared" si="6"/>
        <v>7300</v>
      </c>
      <c r="L27" s="15">
        <f t="shared" si="6"/>
        <v>7300</v>
      </c>
      <c r="M27" s="15">
        <f t="shared" si="6"/>
        <v>7300</v>
      </c>
      <c r="N27" s="13">
        <f>SUM(B27:M27)</f>
        <v>106000</v>
      </c>
    </row>
    <row r="28" spans="1:14">
      <c r="A28" s="15" t="s">
        <v>66</v>
      </c>
      <c r="B28" s="22">
        <f>B25</f>
        <v>561.66666666666663</v>
      </c>
      <c r="C28" s="22">
        <f t="shared" ref="C28:M28" si="7">C25</f>
        <v>561.66666666666663</v>
      </c>
      <c r="D28" s="22">
        <f t="shared" si="7"/>
        <v>561.66666666666663</v>
      </c>
      <c r="E28" s="22">
        <f t="shared" si="7"/>
        <v>561.66666666666663</v>
      </c>
      <c r="F28" s="22">
        <f t="shared" si="7"/>
        <v>681.66666666666663</v>
      </c>
      <c r="G28" s="22">
        <f t="shared" si="7"/>
        <v>681.66666666666663</v>
      </c>
      <c r="H28" s="22">
        <f t="shared" si="7"/>
        <v>681.66666666666663</v>
      </c>
      <c r="I28" s="22">
        <f t="shared" si="7"/>
        <v>681.66666666666663</v>
      </c>
      <c r="J28" s="22">
        <f t="shared" si="7"/>
        <v>681.66666666666663</v>
      </c>
      <c r="K28" s="22">
        <f t="shared" si="7"/>
        <v>561.66666666666663</v>
      </c>
      <c r="L28" s="22">
        <f t="shared" si="7"/>
        <v>561.66666666666663</v>
      </c>
      <c r="M28" s="22">
        <f t="shared" si="7"/>
        <v>561.66666666666663</v>
      </c>
      <c r="N28" s="27">
        <f>SUM(B28:M28)</f>
        <v>7340.0000000000009</v>
      </c>
    </row>
    <row r="29" spans="1:14">
      <c r="N29" s="3"/>
    </row>
    <row r="30" spans="1:14">
      <c r="A30" s="13" t="s">
        <v>69</v>
      </c>
      <c r="B30" s="16">
        <f>B27-B28</f>
        <v>6338.333333333333</v>
      </c>
      <c r="C30" s="16">
        <f t="shared" ref="C30:N30" si="8">C27-C28</f>
        <v>6338.333333333333</v>
      </c>
      <c r="D30" s="16">
        <f t="shared" si="8"/>
        <v>6338.333333333333</v>
      </c>
      <c r="E30" s="16">
        <f t="shared" si="8"/>
        <v>6338.333333333333</v>
      </c>
      <c r="F30" s="16">
        <f t="shared" si="8"/>
        <v>10618.333333333334</v>
      </c>
      <c r="G30" s="16">
        <f t="shared" si="8"/>
        <v>10618.333333333334</v>
      </c>
      <c r="H30" s="16">
        <f t="shared" si="8"/>
        <v>10618.333333333334</v>
      </c>
      <c r="I30" s="16">
        <f t="shared" si="8"/>
        <v>10618.333333333334</v>
      </c>
      <c r="J30" s="16">
        <f t="shared" si="8"/>
        <v>10618.333333333334</v>
      </c>
      <c r="K30" s="16">
        <f t="shared" si="8"/>
        <v>6738.333333333333</v>
      </c>
      <c r="L30" s="16">
        <f t="shared" si="8"/>
        <v>6738.333333333333</v>
      </c>
      <c r="M30" s="16">
        <f t="shared" si="8"/>
        <v>6738.333333333333</v>
      </c>
      <c r="N30" s="13">
        <f t="shared" si="8"/>
        <v>98660</v>
      </c>
    </row>
    <row r="31" spans="1:14">
      <c r="A31" s="15" t="s">
        <v>70</v>
      </c>
      <c r="B31" s="15"/>
      <c r="C31" s="15"/>
      <c r="D31" s="15"/>
      <c r="E31" s="15"/>
      <c r="F31" s="15"/>
      <c r="G31" s="15"/>
      <c r="H31" s="15"/>
      <c r="I31" s="15"/>
      <c r="J31" s="15"/>
      <c r="K31" s="15"/>
      <c r="L31" s="15"/>
      <c r="M31" s="15"/>
      <c r="N31" s="13"/>
    </row>
    <row r="32" spans="1:14">
      <c r="A32" s="15" t="s">
        <v>71</v>
      </c>
      <c r="B32" s="16">
        <f>B30-B31</f>
        <v>6338.333333333333</v>
      </c>
      <c r="C32" s="16">
        <f t="shared" ref="C32:N32" si="9">C30-C31</f>
        <v>6338.333333333333</v>
      </c>
      <c r="D32" s="16">
        <f t="shared" si="9"/>
        <v>6338.333333333333</v>
      </c>
      <c r="E32" s="16">
        <f t="shared" si="9"/>
        <v>6338.333333333333</v>
      </c>
      <c r="F32" s="16">
        <f t="shared" si="9"/>
        <v>10618.333333333334</v>
      </c>
      <c r="G32" s="16">
        <f t="shared" si="9"/>
        <v>10618.333333333334</v>
      </c>
      <c r="H32" s="16">
        <f t="shared" si="9"/>
        <v>10618.333333333334</v>
      </c>
      <c r="I32" s="16">
        <f t="shared" si="9"/>
        <v>10618.333333333334</v>
      </c>
      <c r="J32" s="16">
        <f t="shared" si="9"/>
        <v>10618.333333333334</v>
      </c>
      <c r="K32" s="16">
        <f t="shared" si="9"/>
        <v>6738.333333333333</v>
      </c>
      <c r="L32" s="16">
        <f t="shared" si="9"/>
        <v>6738.333333333333</v>
      </c>
      <c r="M32" s="16">
        <f t="shared" si="9"/>
        <v>6738.333333333333</v>
      </c>
      <c r="N32" s="13">
        <f t="shared" si="9"/>
        <v>98660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workbookViewId="0">
      <selection activeCell="E13" sqref="E13"/>
    </sheetView>
  </sheetViews>
  <sheetFormatPr defaultColWidth="11.25" defaultRowHeight="15.5"/>
  <cols>
    <col min="1" max="1" width="28" bestFit="1" customWidth="1"/>
    <col min="2" max="2" width="7.83203125" customWidth="1"/>
    <col min="3" max="3" width="33.75" bestFit="1" customWidth="1"/>
    <col min="4" max="4" width="7.83203125" customWidth="1"/>
  </cols>
  <sheetData>
    <row r="1" spans="1:4">
      <c r="A1" s="62" t="s">
        <v>6</v>
      </c>
      <c r="B1" s="62"/>
      <c r="C1" s="62"/>
      <c r="D1" s="62"/>
    </row>
    <row r="2" spans="1:4">
      <c r="A2" s="13" t="s">
        <v>106</v>
      </c>
      <c r="B2" s="13" t="s">
        <v>104</v>
      </c>
      <c r="C2" s="13" t="s">
        <v>107</v>
      </c>
      <c r="D2" s="13" t="s">
        <v>104</v>
      </c>
    </row>
    <row r="3" spans="1:4">
      <c r="A3" s="15" t="s">
        <v>108</v>
      </c>
      <c r="B3" s="15">
        <v>98660</v>
      </c>
      <c r="C3" s="15" t="s">
        <v>109</v>
      </c>
      <c r="D3" s="15">
        <v>0</v>
      </c>
    </row>
    <row r="4" spans="1:4">
      <c r="A4" s="15" t="s">
        <v>110</v>
      </c>
      <c r="B4" s="15">
        <v>0</v>
      </c>
      <c r="C4" s="15" t="s">
        <v>99</v>
      </c>
      <c r="D4" s="15">
        <f>'Income Statement Year 2 '!N22</f>
        <v>399.99999999999994</v>
      </c>
    </row>
    <row r="5" spans="1:4">
      <c r="A5" s="15" t="s">
        <v>118</v>
      </c>
      <c r="B5" s="15">
        <v>250</v>
      </c>
      <c r="C5" t="s">
        <v>78</v>
      </c>
      <c r="D5" s="15">
        <f>'Income Statement Year 2 '!N23</f>
        <v>399.99999999999994</v>
      </c>
    </row>
    <row r="6" spans="1:4">
      <c r="A6" s="15" t="s">
        <v>74</v>
      </c>
      <c r="B6" s="15">
        <v>1500</v>
      </c>
      <c r="C6" t="s">
        <v>76</v>
      </c>
      <c r="D6" s="15">
        <f>'Income Statement Year 2 '!N24</f>
        <v>240</v>
      </c>
    </row>
    <row r="7" spans="1:4">
      <c r="A7" s="15" t="s">
        <v>75</v>
      </c>
      <c r="B7" s="15">
        <v>1200</v>
      </c>
      <c r="C7" s="15" t="s">
        <v>101</v>
      </c>
      <c r="D7" s="15">
        <f>'Income Statement Year 2 '!N25</f>
        <v>300</v>
      </c>
    </row>
    <row r="8" spans="1:4">
      <c r="A8" s="15"/>
      <c r="B8" s="15"/>
      <c r="C8" s="13"/>
      <c r="D8" s="13"/>
    </row>
    <row r="9" spans="1:4">
      <c r="A9" s="13" t="s">
        <v>111</v>
      </c>
      <c r="B9" s="15">
        <f>SUM(B3:B8)</f>
        <v>101610</v>
      </c>
      <c r="C9" s="33"/>
      <c r="D9" s="15"/>
    </row>
    <row r="10" spans="1:4">
      <c r="A10" s="13"/>
      <c r="B10" s="15"/>
      <c r="C10" s="13" t="s">
        <v>113</v>
      </c>
      <c r="D10" s="13">
        <f>SUM(D3:D9)</f>
        <v>1340</v>
      </c>
    </row>
    <row r="11" spans="1:4">
      <c r="A11" s="15" t="s">
        <v>112</v>
      </c>
      <c r="B11" s="15">
        <v>5000</v>
      </c>
      <c r="C11" s="33" t="s">
        <v>114</v>
      </c>
      <c r="D11" s="15">
        <v>0</v>
      </c>
    </row>
    <row r="12" spans="1:4">
      <c r="A12" s="13"/>
      <c r="B12" s="15"/>
      <c r="C12" s="13" t="s">
        <v>115</v>
      </c>
      <c r="D12" s="13">
        <f>B15-D10-D11</f>
        <v>105270</v>
      </c>
    </row>
    <row r="13" spans="1:4">
      <c r="A13" s="15"/>
      <c r="B13" s="15"/>
      <c r="C13" s="15"/>
      <c r="D13" s="15"/>
    </row>
    <row r="14" spans="1:4">
      <c r="A14" s="13"/>
      <c r="B14" s="15"/>
      <c r="C14" s="15"/>
      <c r="D14" s="15"/>
    </row>
    <row r="15" spans="1:4">
      <c r="A15" s="13" t="s">
        <v>116</v>
      </c>
      <c r="B15" s="13">
        <f>SUM(B9:B11)</f>
        <v>106610</v>
      </c>
      <c r="C15" s="13" t="s">
        <v>117</v>
      </c>
      <c r="D15" s="13">
        <f>SUM(D10:D12)</f>
        <v>106610</v>
      </c>
    </row>
    <row r="20" spans="4:4" ht="17.5">
      <c r="D20" s="8" t="s">
        <v>52</v>
      </c>
    </row>
    <row r="22" spans="4:4">
      <c r="D22" s="6" t="s">
        <v>47</v>
      </c>
    </row>
    <row r="24" spans="4:4">
      <c r="D24" s="6" t="s">
        <v>53</v>
      </c>
    </row>
    <row r="26" spans="4:4">
      <c r="D26" s="7" t="s">
        <v>48</v>
      </c>
    </row>
    <row r="27" spans="4:4">
      <c r="D27" s="7" t="s">
        <v>49</v>
      </c>
    </row>
    <row r="28" spans="4:4">
      <c r="D28" s="7" t="s">
        <v>50</v>
      </c>
    </row>
    <row r="29" spans="4:4">
      <c r="D29" s="7" t="s">
        <v>51</v>
      </c>
    </row>
    <row r="31" spans="4:4">
      <c r="D31" s="7" t="s">
        <v>41</v>
      </c>
    </row>
    <row r="32" spans="4:4">
      <c r="D32" s="6" t="s">
        <v>54</v>
      </c>
    </row>
    <row r="33" spans="4:4">
      <c r="D33" s="6" t="s">
        <v>55</v>
      </c>
    </row>
    <row r="34" spans="4:4">
      <c r="D34" s="6" t="s">
        <v>68</v>
      </c>
    </row>
    <row r="35" spans="4:4">
      <c r="D35" s="9"/>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topLeftCell="C1" workbookViewId="0">
      <selection activeCell="A7" sqref="A7"/>
    </sheetView>
  </sheetViews>
  <sheetFormatPr defaultColWidth="11" defaultRowHeight="15.5"/>
  <cols>
    <col min="1" max="1" width="52.5" style="1" customWidth="1"/>
    <col min="2" max="2" width="11.75" style="1" customWidth="1"/>
    <col min="3" max="13" width="11.75" style="1" bestFit="1" customWidth="1"/>
    <col min="14" max="14" width="12.33203125" style="1" bestFit="1" customWidth="1"/>
    <col min="15" max="15" width="21.75" style="1" bestFit="1" customWidth="1"/>
    <col min="16" max="16" width="10.5" style="1" bestFit="1" customWidth="1"/>
    <col min="17" max="17" width="19.75" style="1" bestFit="1" customWidth="1"/>
    <col min="18" max="18" width="8.08203125" style="1" bestFit="1" customWidth="1"/>
    <col min="19" max="19" width="7.83203125" style="1" bestFit="1" customWidth="1"/>
    <col min="20" max="16384" width="11" style="1"/>
  </cols>
  <sheetData>
    <row r="1" spans="1:18">
      <c r="A1" s="61" t="s">
        <v>2</v>
      </c>
      <c r="B1" s="61" t="s">
        <v>9</v>
      </c>
      <c r="C1" s="61" t="s">
        <v>10</v>
      </c>
      <c r="D1" s="61" t="s">
        <v>11</v>
      </c>
      <c r="E1" s="61" t="s">
        <v>12</v>
      </c>
      <c r="F1" s="61" t="s">
        <v>13</v>
      </c>
      <c r="G1" s="61" t="s">
        <v>14</v>
      </c>
      <c r="H1" s="61" t="s">
        <v>15</v>
      </c>
      <c r="I1" s="61" t="s">
        <v>16</v>
      </c>
      <c r="J1" s="61" t="s">
        <v>17</v>
      </c>
      <c r="K1" s="61" t="s">
        <v>18</v>
      </c>
      <c r="L1" s="61" t="s">
        <v>19</v>
      </c>
      <c r="M1" s="61" t="s">
        <v>20</v>
      </c>
      <c r="N1" s="61" t="s">
        <v>21</v>
      </c>
    </row>
    <row r="2" spans="1:18">
      <c r="A2" s="61"/>
      <c r="B2" s="61"/>
      <c r="C2" s="61"/>
      <c r="D2" s="61"/>
      <c r="E2" s="61"/>
      <c r="F2" s="61"/>
      <c r="G2" s="61"/>
      <c r="H2" s="61"/>
      <c r="I2" s="61"/>
      <c r="J2" s="61"/>
      <c r="K2" s="61"/>
      <c r="L2" s="61"/>
      <c r="M2" s="61"/>
      <c r="N2" s="61"/>
    </row>
    <row r="3" spans="1:18">
      <c r="A3" s="3"/>
      <c r="B3" s="3"/>
      <c r="C3" s="3"/>
      <c r="D3" s="3"/>
      <c r="E3" s="3"/>
      <c r="F3" s="3"/>
      <c r="G3" s="3"/>
      <c r="H3" s="3"/>
      <c r="I3" s="3"/>
      <c r="J3" s="3"/>
      <c r="K3" s="3"/>
      <c r="L3" s="3"/>
      <c r="M3" s="3"/>
      <c r="N3" s="3"/>
    </row>
    <row r="4" spans="1:18">
      <c r="A4" s="14"/>
      <c r="B4" s="14" t="s">
        <v>83</v>
      </c>
      <c r="C4" s="14" t="s">
        <v>83</v>
      </c>
      <c r="D4" s="14" t="s">
        <v>83</v>
      </c>
      <c r="E4" s="14" t="s">
        <v>83</v>
      </c>
      <c r="F4" s="14" t="s">
        <v>83</v>
      </c>
      <c r="G4" s="14" t="s">
        <v>83</v>
      </c>
      <c r="H4" s="14" t="s">
        <v>83</v>
      </c>
      <c r="I4" s="14" t="s">
        <v>83</v>
      </c>
      <c r="J4" s="14" t="s">
        <v>83</v>
      </c>
      <c r="K4" s="14" t="s">
        <v>83</v>
      </c>
      <c r="L4" s="14" t="s">
        <v>83</v>
      </c>
      <c r="M4" s="14" t="s">
        <v>83</v>
      </c>
      <c r="N4" s="14"/>
      <c r="P4" s="13" t="s">
        <v>84</v>
      </c>
      <c r="Q4" s="13" t="s">
        <v>96</v>
      </c>
      <c r="R4" s="13" t="s">
        <v>85</v>
      </c>
    </row>
    <row r="5" spans="1:18">
      <c r="A5" s="13" t="s">
        <v>125</v>
      </c>
      <c r="B5" s="15">
        <v>4</v>
      </c>
      <c r="C5" s="15">
        <v>4</v>
      </c>
      <c r="D5" s="15">
        <v>4</v>
      </c>
      <c r="E5" s="15">
        <v>4</v>
      </c>
      <c r="F5" s="15">
        <v>10</v>
      </c>
      <c r="G5" s="15">
        <v>10</v>
      </c>
      <c r="H5" s="15">
        <v>10</v>
      </c>
      <c r="I5" s="15">
        <v>10</v>
      </c>
      <c r="J5" s="15">
        <v>10</v>
      </c>
      <c r="K5" s="15">
        <v>4</v>
      </c>
      <c r="L5" s="15">
        <v>4</v>
      </c>
      <c r="M5" s="15">
        <v>4</v>
      </c>
      <c r="N5" s="15"/>
      <c r="P5" s="13" t="s">
        <v>86</v>
      </c>
      <c r="Q5" s="15" t="s">
        <v>95</v>
      </c>
      <c r="R5" s="15">
        <v>250</v>
      </c>
    </row>
    <row r="6" spans="1:18">
      <c r="A6" s="13" t="s">
        <v>126</v>
      </c>
      <c r="B6" s="15">
        <v>8</v>
      </c>
      <c r="C6" s="15">
        <v>8</v>
      </c>
      <c r="D6" s="15">
        <v>8</v>
      </c>
      <c r="E6" s="15">
        <v>8</v>
      </c>
      <c r="F6" s="15">
        <v>10</v>
      </c>
      <c r="G6" s="15">
        <v>10</v>
      </c>
      <c r="H6" s="15">
        <v>10</v>
      </c>
      <c r="I6" s="15">
        <v>10</v>
      </c>
      <c r="J6" s="15">
        <v>10</v>
      </c>
      <c r="K6" s="15">
        <v>8</v>
      </c>
      <c r="L6" s="15">
        <v>8</v>
      </c>
      <c r="M6" s="15">
        <v>8</v>
      </c>
      <c r="N6" s="15"/>
      <c r="P6" s="13" t="s">
        <v>81</v>
      </c>
      <c r="Q6" s="15" t="s">
        <v>97</v>
      </c>
      <c r="R6" s="15">
        <v>300</v>
      </c>
    </row>
    <row r="7" spans="1:18">
      <c r="A7" s="13" t="s">
        <v>124</v>
      </c>
      <c r="B7" s="15">
        <v>4</v>
      </c>
      <c r="C7" s="15">
        <v>4</v>
      </c>
      <c r="D7" s="15">
        <v>4</v>
      </c>
      <c r="E7" s="15">
        <v>4</v>
      </c>
      <c r="F7" s="15">
        <v>10</v>
      </c>
      <c r="G7" s="15">
        <v>10</v>
      </c>
      <c r="H7" s="15">
        <v>10</v>
      </c>
      <c r="I7" s="15">
        <v>10</v>
      </c>
      <c r="J7" s="15">
        <v>10</v>
      </c>
      <c r="K7" s="15">
        <v>4</v>
      </c>
      <c r="L7" s="15">
        <v>4</v>
      </c>
      <c r="M7" s="15">
        <v>4</v>
      </c>
      <c r="N7" s="15"/>
      <c r="P7" s="13" t="s">
        <v>87</v>
      </c>
      <c r="Q7" s="15" t="s">
        <v>98</v>
      </c>
      <c r="R7" s="15">
        <v>350</v>
      </c>
    </row>
    <row r="8" spans="1:18">
      <c r="A8" s="3"/>
      <c r="B8" s="3"/>
      <c r="C8" s="3"/>
      <c r="D8" s="3"/>
      <c r="E8" s="3"/>
      <c r="F8" s="3"/>
      <c r="G8" s="3"/>
      <c r="H8" s="3"/>
      <c r="I8" s="3"/>
      <c r="J8" s="3"/>
      <c r="K8" s="3"/>
      <c r="L8" s="3"/>
      <c r="M8" s="3"/>
      <c r="N8" s="3"/>
    </row>
    <row r="9" spans="1:18">
      <c r="A9" s="13" t="s">
        <v>8</v>
      </c>
    </row>
    <row r="10" spans="1:18">
      <c r="A10" s="13" t="s">
        <v>86</v>
      </c>
      <c r="B10" s="15">
        <f>B5*R5</f>
        <v>1000</v>
      </c>
      <c r="C10" s="15">
        <f>C5*R5</f>
        <v>1000</v>
      </c>
      <c r="D10" s="15">
        <f>D5*R5</f>
        <v>1000</v>
      </c>
      <c r="E10" s="15">
        <f>E5*R5</f>
        <v>1000</v>
      </c>
      <c r="F10" s="15">
        <f>F5*R5</f>
        <v>2500</v>
      </c>
      <c r="G10" s="15">
        <f>G5*R5</f>
        <v>2500</v>
      </c>
      <c r="H10" s="15">
        <f>H5*R5</f>
        <v>2500</v>
      </c>
      <c r="I10" s="15">
        <f>I5*R5</f>
        <v>2500</v>
      </c>
      <c r="J10" s="15">
        <f>J5*R5</f>
        <v>2500</v>
      </c>
      <c r="K10" s="15">
        <f>K5*R5</f>
        <v>1000</v>
      </c>
      <c r="L10" s="15">
        <f>L5*R5</f>
        <v>1000</v>
      </c>
      <c r="M10" s="15">
        <f>M5*R5</f>
        <v>1000</v>
      </c>
      <c r="N10" s="15">
        <f>SUM(B10:M10)</f>
        <v>19500</v>
      </c>
    </row>
    <row r="11" spans="1:18">
      <c r="A11" s="13" t="s">
        <v>81</v>
      </c>
      <c r="B11" s="15">
        <f>B6*R6</f>
        <v>2400</v>
      </c>
      <c r="C11" s="15">
        <f>C6*R6</f>
        <v>2400</v>
      </c>
      <c r="D11" s="15">
        <f>D6*R6</f>
        <v>2400</v>
      </c>
      <c r="E11" s="15">
        <f>E6*R6</f>
        <v>2400</v>
      </c>
      <c r="F11" s="15">
        <f>F6*R6</f>
        <v>3000</v>
      </c>
      <c r="G11" s="15">
        <f>G6*R6</f>
        <v>3000</v>
      </c>
      <c r="H11" s="15">
        <f>H6*R6</f>
        <v>3000</v>
      </c>
      <c r="I11" s="15">
        <f>I6*R6</f>
        <v>3000</v>
      </c>
      <c r="J11" s="15">
        <f>J6*R6</f>
        <v>3000</v>
      </c>
      <c r="K11" s="15">
        <f>K6*R6</f>
        <v>2400</v>
      </c>
      <c r="L11" s="15">
        <f>L6*R6</f>
        <v>2400</v>
      </c>
      <c r="M11" s="15">
        <f>M6*R6</f>
        <v>2400</v>
      </c>
      <c r="N11" s="15">
        <f>SUM(B11:M11)</f>
        <v>31800</v>
      </c>
    </row>
    <row r="12" spans="1:18">
      <c r="A12" s="13" t="s">
        <v>82</v>
      </c>
      <c r="B12" s="15">
        <f>B7*R7</f>
        <v>1400</v>
      </c>
      <c r="C12" s="15">
        <f>C7*R7</f>
        <v>1400</v>
      </c>
      <c r="D12" s="15">
        <f>D7*R7</f>
        <v>1400</v>
      </c>
      <c r="E12" s="15">
        <f>E7*R7</f>
        <v>1400</v>
      </c>
      <c r="F12" s="15">
        <f>F7*R7</f>
        <v>3500</v>
      </c>
      <c r="G12" s="15">
        <f>G7*R7</f>
        <v>3500</v>
      </c>
      <c r="H12" s="15">
        <f>H7*R7</f>
        <v>3500</v>
      </c>
      <c r="I12" s="15">
        <f>I7*R7</f>
        <v>3500</v>
      </c>
      <c r="J12" s="15">
        <f>J7*R7</f>
        <v>3500</v>
      </c>
      <c r="K12" s="15">
        <f>K7*R7</f>
        <v>1400</v>
      </c>
      <c r="L12" s="15">
        <f>L7*R7</f>
        <v>1400</v>
      </c>
      <c r="M12" s="15">
        <f>M7*R7</f>
        <v>1400</v>
      </c>
      <c r="N12" s="15">
        <f>SUM(B12:M12)</f>
        <v>27300</v>
      </c>
    </row>
    <row r="13" spans="1:18">
      <c r="A13" s="13" t="s">
        <v>88</v>
      </c>
      <c r="B13" s="15">
        <f>SUM(B10:B12)</f>
        <v>4800</v>
      </c>
      <c r="C13" s="15">
        <f>SUM(C10:C12)</f>
        <v>4800</v>
      </c>
      <c r="D13" s="15">
        <f t="shared" ref="D13:M13" si="0">SUM(D10:D12)</f>
        <v>4800</v>
      </c>
      <c r="E13" s="15">
        <f t="shared" si="0"/>
        <v>4800</v>
      </c>
      <c r="F13" s="15">
        <f t="shared" si="0"/>
        <v>9000</v>
      </c>
      <c r="G13" s="15">
        <f t="shared" si="0"/>
        <v>9000</v>
      </c>
      <c r="H13" s="15">
        <f t="shared" si="0"/>
        <v>9000</v>
      </c>
      <c r="I13" s="15">
        <f t="shared" si="0"/>
        <v>9000</v>
      </c>
      <c r="J13" s="15">
        <f t="shared" si="0"/>
        <v>9000</v>
      </c>
      <c r="K13" s="15">
        <f t="shared" si="0"/>
        <v>4800</v>
      </c>
      <c r="L13" s="15">
        <f t="shared" si="0"/>
        <v>4800</v>
      </c>
      <c r="M13" s="15">
        <f t="shared" si="0"/>
        <v>4800</v>
      </c>
      <c r="N13" s="15">
        <f>SUM(B13:M13)</f>
        <v>78600</v>
      </c>
    </row>
    <row r="14" spans="1:18">
      <c r="A14" s="3"/>
    </row>
    <row r="16" spans="1:18">
      <c r="A16" s="13" t="s">
        <v>44</v>
      </c>
      <c r="B16" s="15">
        <f>B13</f>
        <v>4800</v>
      </c>
      <c r="C16" s="15">
        <f t="shared" ref="C16:M16" si="1">C13</f>
        <v>4800</v>
      </c>
      <c r="D16" s="15">
        <f t="shared" si="1"/>
        <v>4800</v>
      </c>
      <c r="E16" s="15">
        <f t="shared" si="1"/>
        <v>4800</v>
      </c>
      <c r="F16" s="15">
        <f t="shared" si="1"/>
        <v>9000</v>
      </c>
      <c r="G16" s="15">
        <f t="shared" si="1"/>
        <v>9000</v>
      </c>
      <c r="H16" s="15">
        <f t="shared" si="1"/>
        <v>9000</v>
      </c>
      <c r="I16" s="15">
        <f t="shared" si="1"/>
        <v>9000</v>
      </c>
      <c r="J16" s="15">
        <f t="shared" si="1"/>
        <v>9000</v>
      </c>
      <c r="K16" s="15">
        <f t="shared" si="1"/>
        <v>4800</v>
      </c>
      <c r="L16" s="15">
        <f t="shared" si="1"/>
        <v>4800</v>
      </c>
      <c r="M16" s="15">
        <f t="shared" si="1"/>
        <v>4800</v>
      </c>
      <c r="N16" s="15">
        <f>SUM(B16:M16)</f>
        <v>78600</v>
      </c>
    </row>
    <row r="17" spans="1:14">
      <c r="A17" s="13" t="s">
        <v>42</v>
      </c>
      <c r="B17" s="15">
        <v>320</v>
      </c>
      <c r="C17" s="15">
        <v>320</v>
      </c>
      <c r="D17" s="15">
        <v>320</v>
      </c>
      <c r="E17" s="15">
        <v>320</v>
      </c>
      <c r="F17" s="15">
        <v>500</v>
      </c>
      <c r="G17" s="15">
        <v>500</v>
      </c>
      <c r="H17" s="15">
        <v>500</v>
      </c>
      <c r="I17" s="15">
        <v>500</v>
      </c>
      <c r="J17" s="15">
        <v>500</v>
      </c>
      <c r="K17" s="15">
        <v>320</v>
      </c>
      <c r="L17" s="15">
        <v>320</v>
      </c>
      <c r="M17" s="15">
        <v>320</v>
      </c>
      <c r="N17" s="15">
        <f>SUM(B17:M17)</f>
        <v>4740</v>
      </c>
    </row>
    <row r="19" spans="1:14">
      <c r="A19" s="13" t="s">
        <v>46</v>
      </c>
      <c r="B19" s="15">
        <f>B16-B17</f>
        <v>4480</v>
      </c>
      <c r="C19" s="15">
        <f t="shared" ref="C19:M19" si="2">C16-C17</f>
        <v>4480</v>
      </c>
      <c r="D19" s="15">
        <f t="shared" si="2"/>
        <v>4480</v>
      </c>
      <c r="E19" s="15">
        <f t="shared" si="2"/>
        <v>4480</v>
      </c>
      <c r="F19" s="15">
        <f t="shared" si="2"/>
        <v>8500</v>
      </c>
      <c r="G19" s="15">
        <f t="shared" si="2"/>
        <v>8500</v>
      </c>
      <c r="H19" s="15">
        <f t="shared" si="2"/>
        <v>8500</v>
      </c>
      <c r="I19" s="15">
        <f t="shared" si="2"/>
        <v>8500</v>
      </c>
      <c r="J19" s="15">
        <f t="shared" si="2"/>
        <v>8500</v>
      </c>
      <c r="K19" s="15">
        <f t="shared" si="2"/>
        <v>4480</v>
      </c>
      <c r="L19" s="15">
        <f t="shared" si="2"/>
        <v>4480</v>
      </c>
      <c r="M19" s="15">
        <f t="shared" si="2"/>
        <v>4480</v>
      </c>
      <c r="N19" s="15">
        <f>N16-N17</f>
        <v>73860</v>
      </c>
    </row>
    <row r="21" spans="1:14">
      <c r="A21" s="13" t="s">
        <v>45</v>
      </c>
      <c r="B21" s="15"/>
      <c r="C21" s="15"/>
      <c r="D21" s="15"/>
      <c r="E21" s="15"/>
      <c r="F21" s="15"/>
      <c r="G21" s="15"/>
      <c r="H21" s="15"/>
      <c r="I21" s="15"/>
      <c r="J21" s="15"/>
      <c r="K21" s="15"/>
      <c r="L21" s="15"/>
      <c r="M21" s="15"/>
      <c r="N21" s="15"/>
    </row>
    <row r="22" spans="1:14">
      <c r="A22" s="15" t="s">
        <v>99</v>
      </c>
      <c r="B22" s="16">
        <f>'Start Up Costs '!B5/12</f>
        <v>33.333333333333336</v>
      </c>
      <c r="C22" s="16">
        <v>33.333333333333336</v>
      </c>
      <c r="D22" s="16">
        <v>33.333333333333336</v>
      </c>
      <c r="E22" s="16">
        <v>33.333333333333336</v>
      </c>
      <c r="F22" s="16">
        <v>33.333333333333336</v>
      </c>
      <c r="G22" s="16">
        <v>33.333333333333336</v>
      </c>
      <c r="H22" s="16">
        <v>33.333333333333336</v>
      </c>
      <c r="I22" s="16">
        <v>33.333333333333336</v>
      </c>
      <c r="J22" s="16">
        <v>33.333333333333336</v>
      </c>
      <c r="K22" s="16">
        <v>33.333333333333336</v>
      </c>
      <c r="L22" s="16">
        <v>33.333333333333336</v>
      </c>
      <c r="M22" s="16">
        <v>33.333333333333336</v>
      </c>
      <c r="N22" s="15">
        <f>SUM(B22:M22)</f>
        <v>399.99999999999994</v>
      </c>
    </row>
    <row r="23" spans="1:14">
      <c r="A23" t="s">
        <v>78</v>
      </c>
      <c r="B23" s="22">
        <f>400/12</f>
        <v>33.333333333333336</v>
      </c>
      <c r="C23" s="22">
        <f t="shared" ref="C23:M23" si="3">400/12</f>
        <v>33.333333333333336</v>
      </c>
      <c r="D23" s="22">
        <f t="shared" si="3"/>
        <v>33.333333333333336</v>
      </c>
      <c r="E23" s="22">
        <f t="shared" si="3"/>
        <v>33.333333333333336</v>
      </c>
      <c r="F23" s="22">
        <f t="shared" si="3"/>
        <v>33.333333333333336</v>
      </c>
      <c r="G23" s="22">
        <f t="shared" si="3"/>
        <v>33.333333333333336</v>
      </c>
      <c r="H23" s="22">
        <f t="shared" si="3"/>
        <v>33.333333333333336</v>
      </c>
      <c r="I23" s="22">
        <f t="shared" si="3"/>
        <v>33.333333333333336</v>
      </c>
      <c r="J23" s="22">
        <f t="shared" si="3"/>
        <v>33.333333333333336</v>
      </c>
      <c r="K23" s="22">
        <f t="shared" si="3"/>
        <v>33.333333333333336</v>
      </c>
      <c r="L23" s="22">
        <f t="shared" si="3"/>
        <v>33.333333333333336</v>
      </c>
      <c r="M23" s="22">
        <f t="shared" si="3"/>
        <v>33.333333333333336</v>
      </c>
      <c r="N23" s="15">
        <f t="shared" ref="N23:N24" si="4">SUM(B23:M23)</f>
        <v>399.99999999999994</v>
      </c>
    </row>
    <row r="24" spans="1:14">
      <c r="A24" t="s">
        <v>76</v>
      </c>
      <c r="B24" s="15">
        <v>20</v>
      </c>
      <c r="C24" s="15">
        <v>20</v>
      </c>
      <c r="D24" s="15">
        <v>20</v>
      </c>
      <c r="E24" s="15">
        <v>20</v>
      </c>
      <c r="F24" s="15">
        <v>20</v>
      </c>
      <c r="G24" s="15">
        <v>20</v>
      </c>
      <c r="H24" s="15">
        <v>20</v>
      </c>
      <c r="I24" s="15">
        <v>20</v>
      </c>
      <c r="J24" s="15">
        <v>20</v>
      </c>
      <c r="K24" s="15">
        <v>20</v>
      </c>
      <c r="L24" s="15">
        <v>20</v>
      </c>
      <c r="M24" s="15">
        <v>20</v>
      </c>
      <c r="N24" s="15">
        <f t="shared" si="4"/>
        <v>240</v>
      </c>
    </row>
    <row r="25" spans="1:14">
      <c r="A25" s="15" t="s">
        <v>101</v>
      </c>
      <c r="B25" s="15">
        <f>300/12</f>
        <v>25</v>
      </c>
      <c r="C25" s="15">
        <f t="shared" ref="C25:M25" si="5">300/12</f>
        <v>25</v>
      </c>
      <c r="D25" s="15">
        <f t="shared" si="5"/>
        <v>25</v>
      </c>
      <c r="E25" s="15">
        <f t="shared" si="5"/>
        <v>25</v>
      </c>
      <c r="F25" s="15">
        <f t="shared" si="5"/>
        <v>25</v>
      </c>
      <c r="G25" s="15">
        <f t="shared" si="5"/>
        <v>25</v>
      </c>
      <c r="H25" s="15">
        <f t="shared" si="5"/>
        <v>25</v>
      </c>
      <c r="I25" s="15">
        <f t="shared" si="5"/>
        <v>25</v>
      </c>
      <c r="J25" s="15">
        <f t="shared" si="5"/>
        <v>25</v>
      </c>
      <c r="K25" s="15">
        <f t="shared" si="5"/>
        <v>25</v>
      </c>
      <c r="L25" s="15">
        <f t="shared" si="5"/>
        <v>25</v>
      </c>
      <c r="M25" s="15">
        <f t="shared" si="5"/>
        <v>25</v>
      </c>
      <c r="N25" s="15">
        <f>SUM(B25:M25)</f>
        <v>300</v>
      </c>
    </row>
    <row r="26" spans="1:14">
      <c r="A26" s="15"/>
      <c r="B26" s="15"/>
      <c r="C26" s="15"/>
      <c r="D26" s="15"/>
      <c r="E26" s="15"/>
      <c r="F26" s="15"/>
      <c r="G26" s="15"/>
      <c r="H26" s="15"/>
      <c r="I26" s="15"/>
      <c r="J26" s="15"/>
      <c r="K26" s="15"/>
      <c r="L26" s="15"/>
      <c r="M26" s="15"/>
      <c r="N26" s="15"/>
    </row>
    <row r="27" spans="1:14">
      <c r="A27" s="60" t="s">
        <v>36</v>
      </c>
      <c r="B27" s="60"/>
      <c r="C27" s="60"/>
      <c r="D27" s="15"/>
      <c r="E27" s="15"/>
      <c r="F27" s="15"/>
      <c r="G27" s="15"/>
      <c r="H27" s="15"/>
      <c r="I27" s="15"/>
      <c r="J27" s="15"/>
      <c r="K27" s="15"/>
      <c r="L27" s="15"/>
      <c r="M27" s="15"/>
      <c r="N27" s="15"/>
    </row>
    <row r="28" spans="1:14">
      <c r="A28" s="11"/>
      <c r="B28" s="11"/>
      <c r="C28" s="11"/>
    </row>
    <row r="29" spans="1:14">
      <c r="A29" s="13" t="s">
        <v>37</v>
      </c>
      <c r="B29" s="16">
        <f t="shared" ref="B29:M29" si="6">SUM(B22:B26)</f>
        <v>111.66666666666667</v>
      </c>
      <c r="C29" s="16">
        <f t="shared" si="6"/>
        <v>111.66666666666667</v>
      </c>
      <c r="D29" s="16">
        <f t="shared" si="6"/>
        <v>111.66666666666667</v>
      </c>
      <c r="E29" s="16">
        <f t="shared" si="6"/>
        <v>111.66666666666667</v>
      </c>
      <c r="F29" s="16">
        <f t="shared" si="6"/>
        <v>111.66666666666667</v>
      </c>
      <c r="G29" s="16">
        <f t="shared" si="6"/>
        <v>111.66666666666667</v>
      </c>
      <c r="H29" s="16">
        <f t="shared" si="6"/>
        <v>111.66666666666667</v>
      </c>
      <c r="I29" s="16">
        <f t="shared" si="6"/>
        <v>111.66666666666667</v>
      </c>
      <c r="J29" s="16">
        <f t="shared" si="6"/>
        <v>111.66666666666667</v>
      </c>
      <c r="K29" s="16">
        <f t="shared" si="6"/>
        <v>111.66666666666667</v>
      </c>
      <c r="L29" s="16">
        <f t="shared" si="6"/>
        <v>111.66666666666667</v>
      </c>
      <c r="M29" s="16">
        <f t="shared" si="6"/>
        <v>111.66666666666667</v>
      </c>
      <c r="N29" s="15">
        <f>SUM(B29:M29)</f>
        <v>1340</v>
      </c>
    </row>
    <row r="30" spans="1:14">
      <c r="A30" s="3"/>
    </row>
    <row r="31" spans="1:14">
      <c r="A31" s="13" t="s">
        <v>43</v>
      </c>
      <c r="B31" s="16">
        <f t="shared" ref="B31:M31" si="7">B19-B29</f>
        <v>4368.333333333333</v>
      </c>
      <c r="C31" s="16">
        <f t="shared" si="7"/>
        <v>4368.333333333333</v>
      </c>
      <c r="D31" s="16">
        <f t="shared" si="7"/>
        <v>4368.333333333333</v>
      </c>
      <c r="E31" s="16">
        <f t="shared" si="7"/>
        <v>4368.333333333333</v>
      </c>
      <c r="F31" s="16">
        <f t="shared" si="7"/>
        <v>8388.3333333333339</v>
      </c>
      <c r="G31" s="16">
        <f t="shared" si="7"/>
        <v>8388.3333333333339</v>
      </c>
      <c r="H31" s="16">
        <f t="shared" si="7"/>
        <v>8388.3333333333339</v>
      </c>
      <c r="I31" s="16">
        <f t="shared" si="7"/>
        <v>8388.3333333333339</v>
      </c>
      <c r="J31" s="16">
        <f t="shared" si="7"/>
        <v>8388.3333333333339</v>
      </c>
      <c r="K31" s="16">
        <f t="shared" si="7"/>
        <v>4368.333333333333</v>
      </c>
      <c r="L31" s="16">
        <f t="shared" si="7"/>
        <v>4368.333333333333</v>
      </c>
      <c r="M31" s="16">
        <f t="shared" si="7"/>
        <v>4368.333333333333</v>
      </c>
      <c r="N31" s="15">
        <f>SUM(B31:M31)</f>
        <v>72520</v>
      </c>
    </row>
    <row r="32" spans="1:14">
      <c r="A32" s="15" t="s">
        <v>38</v>
      </c>
      <c r="B32" s="17">
        <v>0.05</v>
      </c>
      <c r="C32" s="17">
        <v>0.05</v>
      </c>
      <c r="D32" s="17">
        <v>0.05</v>
      </c>
      <c r="E32" s="17">
        <v>0.05</v>
      </c>
      <c r="F32" s="17">
        <v>0.05</v>
      </c>
      <c r="G32" s="17">
        <v>0.05</v>
      </c>
      <c r="H32" s="17">
        <v>0.05</v>
      </c>
      <c r="I32" s="17">
        <v>0.05</v>
      </c>
      <c r="J32" s="17">
        <v>0.05</v>
      </c>
      <c r="K32" s="17">
        <v>0.05</v>
      </c>
      <c r="L32" s="17">
        <v>0.05</v>
      </c>
      <c r="M32" s="17">
        <v>0.05</v>
      </c>
      <c r="N32" s="17">
        <v>0.05</v>
      </c>
    </row>
    <row r="33" spans="1:17">
      <c r="A33" s="13" t="s">
        <v>39</v>
      </c>
      <c r="B33" s="16">
        <f>B31-B32*B31</f>
        <v>4149.9166666666661</v>
      </c>
      <c r="C33" s="16">
        <f t="shared" ref="C33:M33" si="8">C31-C32*C31</f>
        <v>4149.9166666666661</v>
      </c>
      <c r="D33" s="16">
        <f t="shared" si="8"/>
        <v>4149.9166666666661</v>
      </c>
      <c r="E33" s="16">
        <f t="shared" si="8"/>
        <v>4149.9166666666661</v>
      </c>
      <c r="F33" s="16">
        <f t="shared" si="8"/>
        <v>7968.916666666667</v>
      </c>
      <c r="G33" s="16">
        <f t="shared" si="8"/>
        <v>7968.916666666667</v>
      </c>
      <c r="H33" s="16">
        <f t="shared" si="8"/>
        <v>7968.916666666667</v>
      </c>
      <c r="I33" s="16">
        <f t="shared" si="8"/>
        <v>7968.916666666667</v>
      </c>
      <c r="J33" s="16">
        <f t="shared" si="8"/>
        <v>7968.916666666667</v>
      </c>
      <c r="K33" s="16">
        <f t="shared" si="8"/>
        <v>4149.9166666666661</v>
      </c>
      <c r="L33" s="16">
        <f t="shared" si="8"/>
        <v>4149.9166666666661</v>
      </c>
      <c r="M33" s="16">
        <f t="shared" si="8"/>
        <v>4149.9166666666661</v>
      </c>
      <c r="N33" s="15">
        <f t="shared" ref="N33" si="9">N31+N32*N31</f>
        <v>76146</v>
      </c>
      <c r="P33" s="18"/>
      <c r="Q33" s="18"/>
    </row>
    <row r="34" spans="1:17">
      <c r="O34" s="1" t="s">
        <v>89</v>
      </c>
      <c r="P34" s="18"/>
      <c r="Q34" s="18"/>
    </row>
    <row r="35" spans="1:17">
      <c r="P35" s="18"/>
      <c r="Q35" s="18"/>
    </row>
    <row r="36" spans="1:17">
      <c r="B36" s="19" t="s">
        <v>40</v>
      </c>
      <c r="C36" s="18"/>
      <c r="D36" s="18"/>
      <c r="E36" s="18"/>
      <c r="F36" s="18"/>
      <c r="G36" s="18"/>
      <c r="H36" s="18"/>
      <c r="I36" s="18"/>
      <c r="J36" s="18"/>
      <c r="K36" s="18"/>
      <c r="L36" s="18"/>
      <c r="M36" s="18"/>
      <c r="N36" s="18"/>
      <c r="O36" s="18"/>
      <c r="P36" s="18"/>
      <c r="Q36" s="18"/>
    </row>
    <row r="37" spans="1:17">
      <c r="B37" s="20"/>
      <c r="C37" s="18"/>
      <c r="D37" s="18"/>
      <c r="E37" s="18"/>
      <c r="F37" s="18"/>
      <c r="G37" s="18"/>
      <c r="H37" s="18"/>
      <c r="I37" s="18"/>
      <c r="J37" s="18"/>
      <c r="K37" s="18"/>
      <c r="L37" s="18"/>
      <c r="M37" s="18"/>
      <c r="N37" s="18"/>
      <c r="O37" s="18"/>
      <c r="P37" s="18"/>
      <c r="Q37" s="18"/>
    </row>
    <row r="38" spans="1:17">
      <c r="B38" s="20" t="s">
        <v>53</v>
      </c>
      <c r="C38" s="18"/>
      <c r="D38" s="18"/>
      <c r="E38" s="18"/>
      <c r="F38" s="18"/>
      <c r="G38" s="18"/>
      <c r="H38" s="18"/>
      <c r="I38" s="18"/>
      <c r="J38" s="18"/>
      <c r="K38" s="18"/>
      <c r="L38" s="18"/>
      <c r="M38" s="18"/>
      <c r="N38" s="18"/>
      <c r="O38" s="18"/>
      <c r="P38" s="18"/>
      <c r="Q38" s="18"/>
    </row>
    <row r="39" spans="1:17">
      <c r="B39" s="21"/>
      <c r="C39" s="18"/>
      <c r="D39" s="18"/>
      <c r="E39" s="18"/>
      <c r="F39" s="18"/>
      <c r="G39" s="18"/>
      <c r="H39" s="18"/>
      <c r="I39" s="18"/>
      <c r="J39" s="18"/>
      <c r="K39" s="18"/>
      <c r="L39" s="18"/>
      <c r="M39" s="18"/>
      <c r="N39" s="18"/>
      <c r="O39" s="18"/>
      <c r="P39" s="18"/>
      <c r="Q39" s="18"/>
    </row>
    <row r="40" spans="1:17">
      <c r="B40" s="19" t="s">
        <v>90</v>
      </c>
      <c r="C40" s="18"/>
      <c r="D40" s="18"/>
      <c r="E40" s="18"/>
      <c r="F40" s="18"/>
      <c r="G40" s="18"/>
      <c r="H40" s="18"/>
      <c r="I40" s="18"/>
      <c r="J40" s="18"/>
      <c r="K40" s="18"/>
      <c r="L40" s="18"/>
      <c r="M40" s="18"/>
      <c r="N40" s="18"/>
      <c r="O40" s="18"/>
      <c r="P40" s="18"/>
      <c r="Q40" s="18"/>
    </row>
    <row r="41" spans="1:17">
      <c r="B41" s="19" t="s">
        <v>91</v>
      </c>
      <c r="C41" s="18"/>
      <c r="D41" s="18"/>
      <c r="E41" s="18"/>
      <c r="F41" s="18"/>
      <c r="G41" s="18"/>
      <c r="H41" s="18"/>
      <c r="I41" s="18"/>
      <c r="J41" s="18"/>
      <c r="K41" s="18"/>
      <c r="L41" s="18"/>
      <c r="M41" s="18"/>
      <c r="N41" s="18"/>
      <c r="O41" s="18"/>
      <c r="P41" s="18"/>
      <c r="Q41" s="18"/>
    </row>
    <row r="42" spans="1:17">
      <c r="B42" s="19" t="s">
        <v>92</v>
      </c>
      <c r="C42" s="18"/>
      <c r="D42" s="18"/>
      <c r="E42" s="18"/>
      <c r="F42" s="18"/>
      <c r="G42" s="18"/>
      <c r="H42" s="18"/>
      <c r="I42" s="18"/>
      <c r="J42" s="18"/>
      <c r="K42" s="18"/>
      <c r="L42" s="18"/>
      <c r="M42" s="18"/>
      <c r="N42" s="18"/>
      <c r="O42" s="18"/>
      <c r="P42" s="18"/>
      <c r="Q42" s="18"/>
    </row>
    <row r="43" spans="1:17">
      <c r="B43" s="19" t="s">
        <v>93</v>
      </c>
      <c r="C43" s="18"/>
      <c r="D43" s="18"/>
      <c r="E43" s="18"/>
      <c r="F43" s="18"/>
      <c r="G43" s="18"/>
      <c r="H43" s="18"/>
      <c r="I43" s="18"/>
      <c r="J43" s="18"/>
      <c r="K43" s="18"/>
      <c r="L43" s="18"/>
      <c r="M43" s="18"/>
      <c r="N43" s="18"/>
      <c r="O43" s="18"/>
      <c r="P43" s="18"/>
      <c r="Q43" s="18"/>
    </row>
    <row r="44" spans="1:17">
      <c r="B44" s="19" t="s">
        <v>41</v>
      </c>
      <c r="C44" s="18"/>
      <c r="D44" s="18"/>
      <c r="E44" s="18"/>
      <c r="F44" s="18"/>
      <c r="G44" s="18"/>
      <c r="H44" s="18"/>
      <c r="I44" s="18"/>
      <c r="J44" s="18"/>
      <c r="K44" s="18"/>
      <c r="L44" s="18"/>
      <c r="M44" s="18"/>
      <c r="N44" s="18"/>
      <c r="O44" s="18"/>
    </row>
    <row r="45" spans="1:17">
      <c r="B45" s="19"/>
      <c r="C45" s="18"/>
      <c r="D45" s="18"/>
      <c r="E45" s="18"/>
      <c r="F45" s="18"/>
      <c r="G45" s="18"/>
      <c r="H45" s="18"/>
      <c r="I45" s="18"/>
      <c r="J45" s="18"/>
      <c r="K45" s="18"/>
      <c r="L45" s="18"/>
      <c r="M45" s="18"/>
      <c r="N45" s="18"/>
      <c r="O45" s="18"/>
    </row>
    <row r="46" spans="1:17">
      <c r="B46" s="19" t="s">
        <v>94</v>
      </c>
      <c r="C46" s="18"/>
      <c r="D46" s="18"/>
      <c r="E46" s="18"/>
      <c r="F46" s="18"/>
      <c r="G46" s="18"/>
      <c r="H46" s="18"/>
      <c r="I46" s="18"/>
      <c r="J46" s="18"/>
      <c r="K46" s="18"/>
      <c r="L46" s="18"/>
      <c r="M46" s="18"/>
      <c r="N46" s="18"/>
      <c r="O46" s="18"/>
    </row>
  </sheetData>
  <mergeCells count="15">
    <mergeCell ref="M1:M2"/>
    <mergeCell ref="N1:N2"/>
    <mergeCell ref="A27:C27"/>
    <mergeCell ref="G1:G2"/>
    <mergeCell ref="H1:H2"/>
    <mergeCell ref="I1:I2"/>
    <mergeCell ref="J1:J2"/>
    <mergeCell ref="K1:K2"/>
    <mergeCell ref="L1:L2"/>
    <mergeCell ref="A1:A2"/>
    <mergeCell ref="B1:B2"/>
    <mergeCell ref="C1:C2"/>
    <mergeCell ref="D1:D2"/>
    <mergeCell ref="E1:E2"/>
    <mergeCell ref="F1: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selection activeCell="O4" sqref="O4"/>
    </sheetView>
  </sheetViews>
  <sheetFormatPr defaultColWidth="11" defaultRowHeight="15.5"/>
  <cols>
    <col min="1" max="1" width="36.5" style="1" bestFit="1" customWidth="1"/>
    <col min="2" max="3" width="8.75" style="1" bestFit="1" customWidth="1"/>
    <col min="4" max="10" width="8.25" style="1" bestFit="1" customWidth="1"/>
    <col min="11" max="13" width="9.25" style="1" bestFit="1" customWidth="1"/>
    <col min="14" max="14" width="9.33203125" style="1" bestFit="1" customWidth="1"/>
    <col min="15" max="16" width="11" style="1"/>
    <col min="17" max="17" width="27.33203125" style="1" bestFit="1" customWidth="1"/>
    <col min="18" max="18" width="7.08203125" style="1" bestFit="1" customWidth="1"/>
    <col min="19" max="16384" width="11" style="1"/>
  </cols>
  <sheetData>
    <row r="1" spans="1:18">
      <c r="A1" s="13" t="s">
        <v>5</v>
      </c>
      <c r="B1" s="15"/>
      <c r="C1" s="15"/>
      <c r="D1" s="15"/>
      <c r="E1" s="15"/>
      <c r="F1" s="15"/>
      <c r="G1" s="15"/>
      <c r="H1" s="15"/>
      <c r="I1" s="15"/>
      <c r="J1" s="15"/>
      <c r="K1" s="15"/>
      <c r="L1" s="15"/>
      <c r="M1" s="15"/>
      <c r="N1" s="15"/>
    </row>
    <row r="2" spans="1:18">
      <c r="A2" s="15"/>
      <c r="B2" s="23" t="s">
        <v>9</v>
      </c>
      <c r="C2" s="23" t="s">
        <v>10</v>
      </c>
      <c r="D2" s="23" t="s">
        <v>11</v>
      </c>
      <c r="E2" s="23" t="s">
        <v>12</v>
      </c>
      <c r="F2" s="23" t="s">
        <v>13</v>
      </c>
      <c r="G2" s="23" t="s">
        <v>14</v>
      </c>
      <c r="H2" s="23" t="s">
        <v>15</v>
      </c>
      <c r="I2" s="23" t="s">
        <v>16</v>
      </c>
      <c r="J2" s="23" t="s">
        <v>17</v>
      </c>
      <c r="K2" s="23" t="s">
        <v>18</v>
      </c>
      <c r="L2" s="23" t="s">
        <v>19</v>
      </c>
      <c r="M2" s="23" t="s">
        <v>20</v>
      </c>
      <c r="N2" s="23" t="s">
        <v>102</v>
      </c>
      <c r="O2" s="10"/>
    </row>
    <row r="3" spans="1:18">
      <c r="A3" s="13" t="s">
        <v>56</v>
      </c>
      <c r="B3" s="15">
        <v>0</v>
      </c>
      <c r="C3" s="16">
        <f>B3+B32</f>
        <v>4368.333333333333</v>
      </c>
      <c r="D3" s="16">
        <f t="shared" ref="D3:M3" si="0">C3+C32</f>
        <v>8736.6666666666661</v>
      </c>
      <c r="E3" s="16">
        <f t="shared" si="0"/>
        <v>13105</v>
      </c>
      <c r="F3" s="16">
        <f t="shared" si="0"/>
        <v>17473.333333333332</v>
      </c>
      <c r="G3" s="16">
        <f t="shared" si="0"/>
        <v>25861.666666666664</v>
      </c>
      <c r="H3" s="16">
        <f t="shared" si="0"/>
        <v>34250</v>
      </c>
      <c r="I3" s="16">
        <f t="shared" si="0"/>
        <v>42638.333333333336</v>
      </c>
      <c r="J3" s="16">
        <f t="shared" si="0"/>
        <v>51026.666666666672</v>
      </c>
      <c r="K3" s="16">
        <f t="shared" si="0"/>
        <v>59415.000000000007</v>
      </c>
      <c r="L3" s="16">
        <f t="shared" si="0"/>
        <v>63783.333333333343</v>
      </c>
      <c r="M3" s="16">
        <f t="shared" si="0"/>
        <v>68151.666666666672</v>
      </c>
      <c r="N3" s="24">
        <f t="shared" ref="N3" si="1">M32</f>
        <v>4368.333333333333</v>
      </c>
    </row>
    <row r="4" spans="1:18">
      <c r="A4" s="15"/>
      <c r="B4" s="15"/>
      <c r="C4" s="15"/>
      <c r="D4" s="15"/>
      <c r="E4" s="15"/>
      <c r="F4" s="15"/>
      <c r="G4" s="15"/>
      <c r="H4" s="15"/>
      <c r="I4" s="15"/>
      <c r="J4" s="15"/>
      <c r="K4" s="15"/>
      <c r="L4" s="15"/>
      <c r="M4" s="15"/>
      <c r="N4" s="13"/>
    </row>
    <row r="5" spans="1:18">
      <c r="A5" s="13" t="s">
        <v>58</v>
      </c>
      <c r="B5" s="15"/>
      <c r="C5" s="15"/>
      <c r="D5" s="15"/>
      <c r="E5" s="15"/>
      <c r="F5" s="15"/>
      <c r="G5" s="15"/>
      <c r="H5" s="15"/>
      <c r="I5" s="15"/>
      <c r="J5" s="15"/>
      <c r="K5" s="15"/>
      <c r="L5" s="15"/>
      <c r="M5" s="15"/>
      <c r="N5" s="13"/>
      <c r="Q5" s="15" t="s">
        <v>103</v>
      </c>
      <c r="R5" s="15" t="s">
        <v>104</v>
      </c>
    </row>
    <row r="6" spans="1:18">
      <c r="A6" s="15" t="s">
        <v>57</v>
      </c>
      <c r="B6" s="15">
        <f>'Income Statement Year 3'!B16</f>
        <v>4800</v>
      </c>
      <c r="C6" s="15">
        <f>'Income Statement Year 3'!C16</f>
        <v>4800</v>
      </c>
      <c r="D6" s="15">
        <f>'Income Statement Year 3'!D16</f>
        <v>4800</v>
      </c>
      <c r="E6" s="15">
        <f>'Income Statement Year 3'!E16</f>
        <v>4800</v>
      </c>
      <c r="F6" s="15">
        <f>'Income Statement Year 3'!F16</f>
        <v>9000</v>
      </c>
      <c r="G6" s="15">
        <f>'Income Statement Year 3'!G16</f>
        <v>9000</v>
      </c>
      <c r="H6" s="15">
        <f>'Income Statement Year 3'!H16</f>
        <v>9000</v>
      </c>
      <c r="I6" s="15">
        <f>'Income Statement Year 3'!I16</f>
        <v>9000</v>
      </c>
      <c r="J6" s="15">
        <f>'Income Statement Year 3'!J16</f>
        <v>9000</v>
      </c>
      <c r="K6" s="15">
        <f>'Income Statement Year 3'!K16</f>
        <v>4800</v>
      </c>
      <c r="L6" s="15">
        <f>'Income Statement Year 3'!L16</f>
        <v>4800</v>
      </c>
      <c r="M6" s="15">
        <f>'Income Statement Year 3'!M16</f>
        <v>4800</v>
      </c>
      <c r="N6" s="15">
        <f>SUM(B6:M6)</f>
        <v>78600</v>
      </c>
      <c r="Q6" s="15" t="s">
        <v>105</v>
      </c>
      <c r="R6" s="15">
        <v>0</v>
      </c>
    </row>
    <row r="7" spans="1:18">
      <c r="A7" s="13" t="s">
        <v>59</v>
      </c>
      <c r="B7" s="15">
        <f>B6+B3</f>
        <v>4800</v>
      </c>
      <c r="C7" s="15">
        <f>C6</f>
        <v>4800</v>
      </c>
      <c r="D7" s="15">
        <f t="shared" ref="D7:N7" si="2">D6</f>
        <v>4800</v>
      </c>
      <c r="E7" s="15">
        <f t="shared" si="2"/>
        <v>4800</v>
      </c>
      <c r="F7" s="15">
        <f t="shared" si="2"/>
        <v>9000</v>
      </c>
      <c r="G7" s="15">
        <f t="shared" si="2"/>
        <v>9000</v>
      </c>
      <c r="H7" s="15">
        <f t="shared" si="2"/>
        <v>9000</v>
      </c>
      <c r="I7" s="15">
        <f t="shared" si="2"/>
        <v>9000</v>
      </c>
      <c r="J7" s="15">
        <f t="shared" si="2"/>
        <v>9000</v>
      </c>
      <c r="K7" s="15">
        <f t="shared" si="2"/>
        <v>4800</v>
      </c>
      <c r="L7" s="15">
        <f t="shared" si="2"/>
        <v>4800</v>
      </c>
      <c r="M7" s="15">
        <f t="shared" si="2"/>
        <v>4800</v>
      </c>
      <c r="N7" s="15">
        <f t="shared" si="2"/>
        <v>78600</v>
      </c>
    </row>
    <row r="8" spans="1:18">
      <c r="A8" s="3"/>
      <c r="N8" s="3"/>
    </row>
    <row r="9" spans="1:18">
      <c r="A9" s="13" t="s">
        <v>67</v>
      </c>
      <c r="B9" s="15">
        <f t="shared" ref="B9:M9" si="3">B7+B3</f>
        <v>4800</v>
      </c>
      <c r="C9" s="15">
        <f t="shared" si="3"/>
        <v>9168.3333333333321</v>
      </c>
      <c r="D9" s="15">
        <f t="shared" si="3"/>
        <v>13536.666666666666</v>
      </c>
      <c r="E9" s="15">
        <f t="shared" si="3"/>
        <v>17905</v>
      </c>
      <c r="F9" s="15">
        <f t="shared" si="3"/>
        <v>26473.333333333332</v>
      </c>
      <c r="G9" s="15">
        <f t="shared" si="3"/>
        <v>34861.666666666664</v>
      </c>
      <c r="H9" s="15">
        <f t="shared" si="3"/>
        <v>43250</v>
      </c>
      <c r="I9" s="15">
        <f t="shared" si="3"/>
        <v>51638.333333333336</v>
      </c>
      <c r="J9" s="15">
        <f t="shared" si="3"/>
        <v>60026.666666666672</v>
      </c>
      <c r="K9" s="15">
        <f t="shared" si="3"/>
        <v>64215.000000000007</v>
      </c>
      <c r="L9" s="15">
        <f t="shared" si="3"/>
        <v>68583.333333333343</v>
      </c>
      <c r="M9" s="15">
        <f t="shared" si="3"/>
        <v>72951.666666666672</v>
      </c>
      <c r="N9" s="24">
        <f>SUM(B9:M9)</f>
        <v>467410.00000000006</v>
      </c>
    </row>
    <row r="10" spans="1:18">
      <c r="N10" s="3"/>
    </row>
    <row r="11" spans="1:18">
      <c r="A11" s="13" t="s">
        <v>60</v>
      </c>
      <c r="B11" s="15"/>
      <c r="C11" s="15"/>
      <c r="D11" s="15"/>
      <c r="E11" s="15"/>
      <c r="F11" s="15"/>
      <c r="G11" s="15"/>
      <c r="H11" s="15"/>
      <c r="I11" s="15"/>
      <c r="J11" s="15"/>
      <c r="K11" s="15"/>
      <c r="L11" s="15"/>
      <c r="M11" s="15"/>
      <c r="N11" s="13"/>
    </row>
    <row r="12" spans="1:18">
      <c r="A12" s="15" t="s">
        <v>42</v>
      </c>
      <c r="B12" s="15">
        <f>'Income Statement Year 3'!B17</f>
        <v>320</v>
      </c>
      <c r="C12" s="15">
        <f>'Income Statement Year 3'!C17</f>
        <v>320</v>
      </c>
      <c r="D12" s="15">
        <f>'Income Statement Year 3'!D17</f>
        <v>320</v>
      </c>
      <c r="E12" s="15">
        <f>'Income Statement Year 3'!E17</f>
        <v>320</v>
      </c>
      <c r="F12" s="15">
        <f>'Income Statement Year 3'!F17</f>
        <v>500</v>
      </c>
      <c r="G12" s="15">
        <f>'Income Statement Year 3'!G17</f>
        <v>500</v>
      </c>
      <c r="H12" s="15">
        <f>'Income Statement Year 3'!H17</f>
        <v>500</v>
      </c>
      <c r="I12" s="15">
        <f>'Income Statement Year 3'!I17</f>
        <v>500</v>
      </c>
      <c r="J12" s="15">
        <f>'Income Statement Year 3'!J17</f>
        <v>500</v>
      </c>
      <c r="K12" s="15">
        <f>'Income Statement Year 3'!K17</f>
        <v>320</v>
      </c>
      <c r="L12" s="15">
        <f>'Income Statement Year 3'!L17</f>
        <v>320</v>
      </c>
      <c r="M12" s="15">
        <f>'Income Statement Year 3'!M17</f>
        <v>320</v>
      </c>
      <c r="N12" s="13">
        <f>SUM(B12:M12)</f>
        <v>4740</v>
      </c>
    </row>
    <row r="13" spans="1:18">
      <c r="N13" s="3"/>
    </row>
    <row r="14" spans="1:18">
      <c r="A14" s="25" t="s">
        <v>63</v>
      </c>
      <c r="B14" s="13">
        <f>B12+B13</f>
        <v>320</v>
      </c>
      <c r="C14" s="13">
        <f t="shared" ref="C14:N14" si="4">C12+C13</f>
        <v>320</v>
      </c>
      <c r="D14" s="13">
        <f t="shared" si="4"/>
        <v>320</v>
      </c>
      <c r="E14" s="13">
        <f t="shared" si="4"/>
        <v>320</v>
      </c>
      <c r="F14" s="13">
        <f t="shared" si="4"/>
        <v>500</v>
      </c>
      <c r="G14" s="13">
        <f t="shared" si="4"/>
        <v>500</v>
      </c>
      <c r="H14" s="13">
        <f t="shared" si="4"/>
        <v>500</v>
      </c>
      <c r="I14" s="13">
        <f t="shared" si="4"/>
        <v>500</v>
      </c>
      <c r="J14" s="13">
        <f t="shared" si="4"/>
        <v>500</v>
      </c>
      <c r="K14" s="13">
        <f t="shared" si="4"/>
        <v>320</v>
      </c>
      <c r="L14" s="13">
        <f t="shared" si="4"/>
        <v>320</v>
      </c>
      <c r="M14" s="13">
        <f t="shared" si="4"/>
        <v>320</v>
      </c>
      <c r="N14" s="13">
        <f t="shared" si="4"/>
        <v>4740</v>
      </c>
    </row>
    <row r="15" spans="1:18">
      <c r="A15" s="26"/>
      <c r="N15" s="3"/>
    </row>
    <row r="16" spans="1:18">
      <c r="A16" s="13" t="s">
        <v>61</v>
      </c>
      <c r="B16" s="15"/>
      <c r="C16" s="15"/>
      <c r="D16" s="15"/>
      <c r="E16" s="15"/>
      <c r="F16" s="15"/>
      <c r="G16" s="15"/>
      <c r="H16" s="15"/>
      <c r="I16" s="15"/>
      <c r="J16" s="15"/>
      <c r="K16" s="15"/>
      <c r="L16" s="15"/>
      <c r="M16" s="15"/>
      <c r="N16" s="13"/>
    </row>
    <row r="17" spans="1:14">
      <c r="A17" s="15" t="s">
        <v>99</v>
      </c>
      <c r="B17" s="16">
        <f>'Income Statement Year 2 '!B22</f>
        <v>33.333333333333336</v>
      </c>
      <c r="C17" s="16">
        <f>'Income Statement Year 2 '!C22</f>
        <v>33.333333333333336</v>
      </c>
      <c r="D17" s="16">
        <f>'Income Statement Year 2 '!D22</f>
        <v>33.333333333333336</v>
      </c>
      <c r="E17" s="16">
        <f>'Income Statement Year 2 '!E22</f>
        <v>33.333333333333336</v>
      </c>
      <c r="F17" s="16">
        <f>'Income Statement Year 2 '!F22</f>
        <v>33.333333333333336</v>
      </c>
      <c r="G17" s="16">
        <f>'Income Statement Year 2 '!G22</f>
        <v>33.333333333333336</v>
      </c>
      <c r="H17" s="16">
        <f>'Income Statement Year 2 '!H22</f>
        <v>33.333333333333336</v>
      </c>
      <c r="I17" s="16">
        <f>'Income Statement Year 2 '!I22</f>
        <v>33.333333333333336</v>
      </c>
      <c r="J17" s="16">
        <f>'Income Statement Year 2 '!J22</f>
        <v>33.333333333333336</v>
      </c>
      <c r="K17" s="16">
        <f>'Income Statement Year 2 '!K22</f>
        <v>33.333333333333336</v>
      </c>
      <c r="L17" s="16">
        <f>'Income Statement Year 2 '!L22</f>
        <v>33.333333333333336</v>
      </c>
      <c r="M17" s="16">
        <f>'Income Statement Year 2 '!M22</f>
        <v>33.333333333333336</v>
      </c>
      <c r="N17" s="13">
        <f>SUM(B17:M17)</f>
        <v>399.99999999999994</v>
      </c>
    </row>
    <row r="18" spans="1:14">
      <c r="A18" t="s">
        <v>78</v>
      </c>
      <c r="B18" s="22">
        <f>'Income Statement Year 2 '!B23</f>
        <v>33.333333333333336</v>
      </c>
      <c r="C18" s="22">
        <f>'Income Statement Year 2 '!C23</f>
        <v>33.333333333333336</v>
      </c>
      <c r="D18" s="22">
        <f>'Income Statement Year 2 '!D23</f>
        <v>33.333333333333336</v>
      </c>
      <c r="E18" s="22">
        <f>'Income Statement Year 2 '!E23</f>
        <v>33.333333333333336</v>
      </c>
      <c r="F18" s="22">
        <f>'Income Statement Year 2 '!F23</f>
        <v>33.333333333333336</v>
      </c>
      <c r="G18" s="22">
        <f>'Income Statement Year 2 '!G23</f>
        <v>33.333333333333336</v>
      </c>
      <c r="H18" s="22">
        <f>'Income Statement Year 2 '!H23</f>
        <v>33.333333333333336</v>
      </c>
      <c r="I18" s="22">
        <f>'Income Statement Year 2 '!I23</f>
        <v>33.333333333333336</v>
      </c>
      <c r="J18" s="22">
        <f>'Income Statement Year 2 '!J23</f>
        <v>33.333333333333336</v>
      </c>
      <c r="K18" s="22">
        <f>'Income Statement Year 2 '!K23</f>
        <v>33.333333333333336</v>
      </c>
      <c r="L18" s="22">
        <f>'Income Statement Year 2 '!L23</f>
        <v>33.333333333333336</v>
      </c>
      <c r="M18" s="22">
        <f>'Income Statement Year 2 '!M23</f>
        <v>33.333333333333336</v>
      </c>
      <c r="N18" s="13">
        <f>SUM(B18:M18)</f>
        <v>399.99999999999994</v>
      </c>
    </row>
    <row r="19" spans="1:14">
      <c r="A19" t="s">
        <v>76</v>
      </c>
      <c r="B19" s="15">
        <f>'Income Statement Year 2 '!B24</f>
        <v>20</v>
      </c>
      <c r="C19" s="15">
        <f>'Income Statement Year 2 '!C24</f>
        <v>20</v>
      </c>
      <c r="D19" s="15">
        <f>'Income Statement Year 2 '!D24</f>
        <v>20</v>
      </c>
      <c r="E19" s="15">
        <f>'Income Statement Year 2 '!E24</f>
        <v>20</v>
      </c>
      <c r="F19" s="15">
        <f>'Income Statement Year 2 '!F24</f>
        <v>20</v>
      </c>
      <c r="G19" s="15">
        <f>'Income Statement Year 2 '!G24</f>
        <v>20</v>
      </c>
      <c r="H19" s="15">
        <f>'Income Statement Year 2 '!H24</f>
        <v>20</v>
      </c>
      <c r="I19" s="15">
        <f>'Income Statement Year 2 '!I24</f>
        <v>20</v>
      </c>
      <c r="J19" s="15">
        <f>'Income Statement Year 2 '!J24</f>
        <v>20</v>
      </c>
      <c r="K19" s="15">
        <f>'Income Statement Year 2 '!K24</f>
        <v>20</v>
      </c>
      <c r="L19" s="15">
        <f>'Income Statement Year 2 '!L24</f>
        <v>20</v>
      </c>
      <c r="M19" s="15">
        <f>'Income Statement Year 2 '!M24</f>
        <v>20</v>
      </c>
      <c r="N19" s="13">
        <f>SUM(B19:M19)</f>
        <v>240</v>
      </c>
    </row>
    <row r="20" spans="1:14">
      <c r="A20" s="15" t="s">
        <v>101</v>
      </c>
      <c r="B20" s="16">
        <f>'Income Statement Year 2 '!B25</f>
        <v>25</v>
      </c>
      <c r="C20" s="16">
        <f>'Income Statement Year 2 '!C25</f>
        <v>25</v>
      </c>
      <c r="D20" s="16">
        <f>'Income Statement Year 2 '!D25</f>
        <v>25</v>
      </c>
      <c r="E20" s="16">
        <f>'Income Statement Year 2 '!E25</f>
        <v>25</v>
      </c>
      <c r="F20" s="16">
        <f>'Income Statement Year 2 '!F25</f>
        <v>25</v>
      </c>
      <c r="G20" s="16">
        <f>'Income Statement Year 2 '!G25</f>
        <v>25</v>
      </c>
      <c r="H20" s="16">
        <f>'Income Statement Year 2 '!H25</f>
        <v>25</v>
      </c>
      <c r="I20" s="16">
        <f>'Income Statement Year 2 '!I25</f>
        <v>25</v>
      </c>
      <c r="J20" s="16">
        <f>'Income Statement Year 2 '!J25</f>
        <v>25</v>
      </c>
      <c r="K20" s="16">
        <f>'Income Statement Year 2 '!K25</f>
        <v>25</v>
      </c>
      <c r="L20" s="16">
        <f>'Income Statement Year 2 '!L25</f>
        <v>25</v>
      </c>
      <c r="M20" s="16">
        <f>'Income Statement Year 2 '!M25</f>
        <v>25</v>
      </c>
      <c r="N20" s="24">
        <f>SUM(B20:M20)</f>
        <v>300</v>
      </c>
    </row>
    <row r="21" spans="1:14">
      <c r="A21" s="15"/>
      <c r="B21" s="15"/>
      <c r="C21" s="15"/>
      <c r="D21" s="15"/>
      <c r="E21" s="15"/>
      <c r="F21" s="15"/>
      <c r="G21" s="15"/>
      <c r="H21" s="15"/>
      <c r="I21" s="15"/>
      <c r="J21" s="15"/>
      <c r="K21" s="15"/>
      <c r="L21" s="15"/>
      <c r="M21" s="15"/>
      <c r="N21" s="13"/>
    </row>
    <row r="22" spans="1:14">
      <c r="A22" s="25" t="s">
        <v>62</v>
      </c>
      <c r="B22" s="27">
        <f t="shared" ref="B22:M22" si="5">SUM(B17:B21)</f>
        <v>111.66666666666667</v>
      </c>
      <c r="C22" s="27">
        <f t="shared" si="5"/>
        <v>111.66666666666667</v>
      </c>
      <c r="D22" s="27">
        <f t="shared" si="5"/>
        <v>111.66666666666667</v>
      </c>
      <c r="E22" s="27">
        <f t="shared" si="5"/>
        <v>111.66666666666667</v>
      </c>
      <c r="F22" s="27">
        <f t="shared" si="5"/>
        <v>111.66666666666667</v>
      </c>
      <c r="G22" s="27">
        <f t="shared" si="5"/>
        <v>111.66666666666667</v>
      </c>
      <c r="H22" s="27">
        <f t="shared" si="5"/>
        <v>111.66666666666667</v>
      </c>
      <c r="I22" s="27">
        <f t="shared" si="5"/>
        <v>111.66666666666667</v>
      </c>
      <c r="J22" s="27">
        <f t="shared" si="5"/>
        <v>111.66666666666667</v>
      </c>
      <c r="K22" s="27">
        <f t="shared" si="5"/>
        <v>111.66666666666667</v>
      </c>
      <c r="L22" s="27">
        <f t="shared" si="5"/>
        <v>111.66666666666667</v>
      </c>
      <c r="M22" s="27">
        <f t="shared" si="5"/>
        <v>111.66666666666667</v>
      </c>
      <c r="N22" s="13">
        <f>SUM(N17:N19)</f>
        <v>1040</v>
      </c>
    </row>
    <row r="23" spans="1:14">
      <c r="N23" s="3"/>
    </row>
    <row r="24" spans="1:14">
      <c r="N24" s="3"/>
    </row>
    <row r="25" spans="1:14">
      <c r="A25" s="13" t="s">
        <v>64</v>
      </c>
      <c r="B25" s="24">
        <f t="shared" ref="B25:M25" si="6">B14+B22</f>
        <v>431.66666666666669</v>
      </c>
      <c r="C25" s="24">
        <f t="shared" si="6"/>
        <v>431.66666666666669</v>
      </c>
      <c r="D25" s="24">
        <f t="shared" si="6"/>
        <v>431.66666666666669</v>
      </c>
      <c r="E25" s="24">
        <f t="shared" si="6"/>
        <v>431.66666666666669</v>
      </c>
      <c r="F25" s="24">
        <f t="shared" si="6"/>
        <v>611.66666666666663</v>
      </c>
      <c r="G25" s="24">
        <f t="shared" si="6"/>
        <v>611.66666666666663</v>
      </c>
      <c r="H25" s="24">
        <f t="shared" si="6"/>
        <v>611.66666666666663</v>
      </c>
      <c r="I25" s="24">
        <f t="shared" si="6"/>
        <v>611.66666666666663</v>
      </c>
      <c r="J25" s="24">
        <f t="shared" si="6"/>
        <v>611.66666666666663</v>
      </c>
      <c r="K25" s="24">
        <f t="shared" si="6"/>
        <v>431.66666666666669</v>
      </c>
      <c r="L25" s="24">
        <f t="shared" si="6"/>
        <v>431.66666666666669</v>
      </c>
      <c r="M25" s="24">
        <f t="shared" si="6"/>
        <v>431.66666666666669</v>
      </c>
      <c r="N25" s="24">
        <f>SUM(B25:M25)</f>
        <v>6080.0000000000009</v>
      </c>
    </row>
    <row r="26" spans="1:14">
      <c r="N26" s="3"/>
    </row>
    <row r="27" spans="1:14">
      <c r="A27" s="15" t="s">
        <v>65</v>
      </c>
      <c r="B27" s="15">
        <f t="shared" ref="B27:M27" si="7">B7</f>
        <v>4800</v>
      </c>
      <c r="C27" s="15">
        <f t="shared" si="7"/>
        <v>4800</v>
      </c>
      <c r="D27" s="15">
        <f t="shared" si="7"/>
        <v>4800</v>
      </c>
      <c r="E27" s="15">
        <f t="shared" si="7"/>
        <v>4800</v>
      </c>
      <c r="F27" s="15">
        <f t="shared" si="7"/>
        <v>9000</v>
      </c>
      <c r="G27" s="15">
        <f t="shared" si="7"/>
        <v>9000</v>
      </c>
      <c r="H27" s="15">
        <f t="shared" si="7"/>
        <v>9000</v>
      </c>
      <c r="I27" s="15">
        <f t="shared" si="7"/>
        <v>9000</v>
      </c>
      <c r="J27" s="15">
        <f t="shared" si="7"/>
        <v>9000</v>
      </c>
      <c r="K27" s="15">
        <f t="shared" si="7"/>
        <v>4800</v>
      </c>
      <c r="L27" s="15">
        <f t="shared" si="7"/>
        <v>4800</v>
      </c>
      <c r="M27" s="15">
        <f t="shared" si="7"/>
        <v>4800</v>
      </c>
      <c r="N27" s="13">
        <f>SUM(B27:M27)</f>
        <v>78600</v>
      </c>
    </row>
    <row r="28" spans="1:14">
      <c r="A28" s="15" t="s">
        <v>66</v>
      </c>
      <c r="B28" s="22">
        <f>B25</f>
        <v>431.66666666666669</v>
      </c>
      <c r="C28" s="22">
        <f t="shared" ref="C28:M28" si="8">C25</f>
        <v>431.66666666666669</v>
      </c>
      <c r="D28" s="22">
        <f t="shared" si="8"/>
        <v>431.66666666666669</v>
      </c>
      <c r="E28" s="22">
        <f t="shared" si="8"/>
        <v>431.66666666666669</v>
      </c>
      <c r="F28" s="22">
        <f t="shared" si="8"/>
        <v>611.66666666666663</v>
      </c>
      <c r="G28" s="22">
        <f t="shared" si="8"/>
        <v>611.66666666666663</v>
      </c>
      <c r="H28" s="22">
        <f t="shared" si="8"/>
        <v>611.66666666666663</v>
      </c>
      <c r="I28" s="22">
        <f t="shared" si="8"/>
        <v>611.66666666666663</v>
      </c>
      <c r="J28" s="22">
        <f t="shared" si="8"/>
        <v>611.66666666666663</v>
      </c>
      <c r="K28" s="22">
        <f t="shared" si="8"/>
        <v>431.66666666666669</v>
      </c>
      <c r="L28" s="22">
        <f t="shared" si="8"/>
        <v>431.66666666666669</v>
      </c>
      <c r="M28" s="22">
        <f t="shared" si="8"/>
        <v>431.66666666666669</v>
      </c>
      <c r="N28" s="27">
        <f>SUM(B28:M28)</f>
        <v>6080.0000000000009</v>
      </c>
    </row>
    <row r="29" spans="1:14">
      <c r="N29" s="3"/>
    </row>
    <row r="30" spans="1:14">
      <c r="A30" s="13" t="s">
        <v>69</v>
      </c>
      <c r="B30" s="16">
        <f>B27-B28</f>
        <v>4368.333333333333</v>
      </c>
      <c r="C30" s="16">
        <f t="shared" ref="C30:N30" si="9">C27-C28</f>
        <v>4368.333333333333</v>
      </c>
      <c r="D30" s="16">
        <f t="shared" si="9"/>
        <v>4368.333333333333</v>
      </c>
      <c r="E30" s="16">
        <f t="shared" si="9"/>
        <v>4368.333333333333</v>
      </c>
      <c r="F30" s="16">
        <f t="shared" si="9"/>
        <v>8388.3333333333339</v>
      </c>
      <c r="G30" s="16">
        <f t="shared" si="9"/>
        <v>8388.3333333333339</v>
      </c>
      <c r="H30" s="16">
        <f t="shared" si="9"/>
        <v>8388.3333333333339</v>
      </c>
      <c r="I30" s="16">
        <f t="shared" si="9"/>
        <v>8388.3333333333339</v>
      </c>
      <c r="J30" s="16">
        <f t="shared" si="9"/>
        <v>8388.3333333333339</v>
      </c>
      <c r="K30" s="16">
        <f t="shared" si="9"/>
        <v>4368.333333333333</v>
      </c>
      <c r="L30" s="16">
        <f t="shared" si="9"/>
        <v>4368.333333333333</v>
      </c>
      <c r="M30" s="16">
        <f t="shared" si="9"/>
        <v>4368.333333333333</v>
      </c>
      <c r="N30" s="13">
        <f t="shared" si="9"/>
        <v>72520</v>
      </c>
    </row>
    <row r="31" spans="1:14">
      <c r="A31" s="15" t="s">
        <v>70</v>
      </c>
      <c r="B31" s="15"/>
      <c r="C31" s="15"/>
      <c r="D31" s="15"/>
      <c r="E31" s="15"/>
      <c r="F31" s="15"/>
      <c r="G31" s="15"/>
      <c r="H31" s="15"/>
      <c r="I31" s="15"/>
      <c r="J31" s="15"/>
      <c r="K31" s="15"/>
      <c r="L31" s="15"/>
      <c r="M31" s="15"/>
      <c r="N31" s="13"/>
    </row>
    <row r="32" spans="1:14">
      <c r="A32" s="15" t="s">
        <v>71</v>
      </c>
      <c r="B32" s="16">
        <f>B30-B31</f>
        <v>4368.333333333333</v>
      </c>
      <c r="C32" s="16">
        <f t="shared" ref="C32:N32" si="10">C30-C31</f>
        <v>4368.333333333333</v>
      </c>
      <c r="D32" s="16">
        <f t="shared" si="10"/>
        <v>4368.333333333333</v>
      </c>
      <c r="E32" s="16">
        <f t="shared" si="10"/>
        <v>4368.333333333333</v>
      </c>
      <c r="F32" s="16">
        <f t="shared" si="10"/>
        <v>8388.3333333333339</v>
      </c>
      <c r="G32" s="16">
        <f t="shared" si="10"/>
        <v>8388.3333333333339</v>
      </c>
      <c r="H32" s="16">
        <f t="shared" si="10"/>
        <v>8388.3333333333339</v>
      </c>
      <c r="I32" s="16">
        <f t="shared" si="10"/>
        <v>8388.3333333333339</v>
      </c>
      <c r="J32" s="16">
        <f t="shared" si="10"/>
        <v>8388.3333333333339</v>
      </c>
      <c r="K32" s="16">
        <f t="shared" si="10"/>
        <v>4368.333333333333</v>
      </c>
      <c r="L32" s="16">
        <f t="shared" si="10"/>
        <v>4368.333333333333</v>
      </c>
      <c r="M32" s="16">
        <f t="shared" si="10"/>
        <v>4368.333333333333</v>
      </c>
      <c r="N32" s="13">
        <f t="shared" si="10"/>
        <v>72520</v>
      </c>
    </row>
    <row r="33" spans="3:14">
      <c r="N33" s="28"/>
    </row>
    <row r="34" spans="3:14">
      <c r="N34" s="29"/>
    </row>
    <row r="35" spans="3:14">
      <c r="N35" s="28"/>
    </row>
    <row r="36" spans="3:14" ht="17">
      <c r="C36" s="30"/>
      <c r="N36" s="28"/>
    </row>
    <row r="37" spans="3:14">
      <c r="N37" s="31"/>
    </row>
    <row r="38" spans="3:14">
      <c r="N38" s="31"/>
    </row>
    <row r="39" spans="3:14">
      <c r="N39" s="28"/>
    </row>
    <row r="40" spans="3:14">
      <c r="N40" s="32"/>
    </row>
    <row r="41" spans="3:14">
      <c r="N41" s="28"/>
    </row>
    <row r="42" spans="3:14">
      <c r="N42" s="31"/>
    </row>
    <row r="43" spans="3:14">
      <c r="N43" s="31"/>
    </row>
    <row r="44" spans="3:14">
      <c r="N44"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Cash Flow Year 1 </vt:lpstr>
      <vt:lpstr>Balance Sheet Year 1 </vt:lpstr>
      <vt:lpstr>Income Statement Year 2 </vt:lpstr>
      <vt:lpstr>Cash Flow Year 2</vt:lpstr>
      <vt:lpstr>Balance Sheet Year 2 </vt:lpstr>
      <vt:lpstr>Income Statement Year 3</vt:lpstr>
      <vt:lpstr>Cash Flow Year 3</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Jaspreet Maan</cp:lastModifiedBy>
  <dcterms:created xsi:type="dcterms:W3CDTF">2022-03-19T15:50:25Z</dcterms:created>
  <dcterms:modified xsi:type="dcterms:W3CDTF">2025-04-04T00:30:12Z</dcterms:modified>
</cp:coreProperties>
</file>